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view" sheetId="1" r:id="rId1"/>
    <sheet name="US Population" sheetId="2" r:id="rId2"/>
    <sheet name="Fed Drug Ctrl" sheetId="3" r:id="rId3"/>
    <sheet name="Dependent _ Abuse _ 30 Day Prev" sheetId="4" r:id="rId4"/>
    <sheet name="Past Month Use_ 1976-1993" sheetId="5" r:id="rId5"/>
  </sheets>
  <definedNames/>
  <calcPr fullCalcOnLoad="1"/>
</workbook>
</file>

<file path=xl/sharedStrings.xml><?xml version="1.0" encoding="utf-8"?>
<sst xmlns="http://schemas.openxmlformats.org/spreadsheetml/2006/main" count="184" uniqueCount="80">
  <si>
    <t>Year</t>
  </si>
  <si>
    <t>Fed Drug Ctrl Spend 2012 Dollars</t>
  </si>
  <si>
    <t>US Population</t>
  </si>
  <si>
    <t>Cost per Citizen</t>
  </si>
  <si>
    <t>Addicts per 100 Citizens</t>
  </si>
  <si>
    <t>Past Month Users per 100 Citizens</t>
  </si>
  <si>
    <t>Inflation Adjusted Cost per 100 Citizens</t>
  </si>
  <si>
    <t>*</t>
  </si>
  <si>
    <t>Population</t>
  </si>
  <si>
    <t>change prev yr</t>
  </si>
  <si>
    <t>% chg prev yr</t>
  </si>
  <si>
    <t>source</t>
  </si>
  <si>
    <t>google.com/publicdata</t>
  </si>
  <si>
    <t>http://en.wikipedia.org/wiki/Demographics_of_the_United_States</t>
  </si>
  <si>
    <t>http://en.wikipedia.org/wiki/2000_United_States_Census</t>
  </si>
  <si>
    <t>http://www.demographia.com/db-uspop1900.htm</t>
  </si>
  <si>
    <t>http://www.npg.org/facts/us_historical_pops.htm</t>
  </si>
  <si>
    <t>All below are from preceding link^^</t>
  </si>
  <si>
    <t>Federal Drug Control Spending</t>
  </si>
  <si>
    <t>Note</t>
  </si>
  <si>
    <t>Assumed Dollar Year (if not explicitly stated)</t>
  </si>
  <si>
    <t>Cost Adjusted for Inflation (2012 dollars)</t>
  </si>
  <si>
    <t>Inflation adjustment calculated with:</t>
  </si>
  <si>
    <t>http://www.bls.gov/data/inflation_calculator.htm</t>
  </si>
  <si>
    <t>http://www.whitehouse.gov/sites/default/files/ondcp/fy2013_drug_control_budget_and_performance_summary.pdf</t>
  </si>
  <si>
    <t>http://www.whitehouse.gov//sites/default/files/page/files/fy2012_budget_and_performance_summary.pdf</t>
  </si>
  <si>
    <t>http://www.whitehouse.gov/sites/default/files/ondcp/policy-and-research/fy10budget.pdf</t>
  </si>
  <si>
    <t>The raw budget numbers are misleading -- see here: http://www.csdp.org/research/ondcpenron.pdf</t>
  </si>
  <si>
    <t>http://actionamerica.org/drugs/wodclock.shtml</t>
  </si>
  <si>
    <t>http://www.csdp.org/research/ondcpenron.pdf</t>
  </si>
  <si>
    <t>http://www.whitehouse.gov/sites/default/files/ondcp/policy-and-research/fy09budget_0.pdf</t>
  </si>
  <si>
    <t>http://www.whitehouse.gov/sites/default/files/ondcp/policy-and-research/fy11budget.pdf</t>
  </si>
  <si>
    <t>https://www.ncjrs.gov/pdffiles1/ondcp/192261.pdf</t>
  </si>
  <si>
    <t>https://www.ncjrs.gov/ondcppubs/publications/policy/budget00/exec_summ.html</t>
  </si>
  <si>
    <t>https://www.ncjrs.gov/ondcppubs/publications/policy/ndcs01/chap4.html</t>
  </si>
  <si>
    <t>https://www.ncjrs.gov/ondcppubs/publications/policy/99ndcs/v.html</t>
  </si>
  <si>
    <t>http://books.google.com/books?id=jRILWnH96RsC&amp;printsec=frontcover&amp;dq=National+Drug+Control+Strategy&amp;source=bl&amp;ots=nDR8JI8yKS&amp;sig=55nwxNMRaP_yJEZu0Y-OVemjg-Q&amp;hl=en&amp;sa=X&amp;ei=RMx5UPGSG6mX0QHQ04DoDQ&amp;ved=0CE8Q6AEwBg</t>
  </si>
  <si>
    <t>http://books.google.com/books?id=ZTmrJtDAZbUC&amp;printsec=frontcover&amp;dq=National+Drug+Control+Strategy&amp;source=bl&amp;ots=gs9FGYXbof&amp;sig=0DuinErqwoN5oF91Kj98o7TBJsg&amp;hl=en&amp;sa=X&amp;ei=RMx5UPGSG6mX0QHQ04DoDQ&amp;ved=0CDAQ6AEwAA</t>
  </si>
  <si>
    <t>http://permanent.access.gpo.gov/lps94333/1991/</t>
  </si>
  <si>
    <t>http://books.google.com/books?id=jRILWnH96RsC&amp;printsec=frontcover&amp;dq=National+Drug+Control+Strategy&amp;source=bl&amp;ots=nDR8JI8yKS&amp;sig=55nwxNMRaP_yJEZu0Y-OVemjg-Q&amp;hl=en&amp;sa=X&amp;ei=RMx5UPGSG6mX0QHQ04DoDQ&amp;ved=0CE8Q6AEwBg p65</t>
  </si>
  <si>
    <t>http://books.google.com/books?id=bhRK5YvBGeIC&amp;pg=PA61&amp;lpg=PA61&amp;dq=national+drug+control+strategy+FY+1987&amp;source=bl&amp;ots=_nt8cyOu6B&amp;sig=cDDVd-Tbql5n22u99xqFdSJ2Ax0&amp;hl=en&amp;sa=X&amp;ei=Mht7UNGNLeXp0gGK-oFg&amp;ved=0CDgQ6AEwBQ#v=onepage&amp;q=national%20drug%20control%20strategy%20FY%201987&amp;f=false</t>
  </si>
  <si>
    <t>http://www.druglibrary.org/schaffer/library/studies/fada/fada1.htm</t>
  </si>
  <si>
    <t>includes supplemental $155M (1972 dollars) approved by Congress, outside regular budget</t>
  </si>
  <si>
    <t>TOTAL</t>
  </si>
  <si>
    <t>Thanks to Andy Gilbert for pointing out the bad Excel formulating here -&gt;</t>
  </si>
  <si>
    <t>'70-'12</t>
  </si>
  <si>
    <t>'70-'10</t>
  </si>
  <si>
    <t>Dependent %</t>
  </si>
  <si>
    <t>Past Month Prevalence (NSDUH/NHSDA)</t>
  </si>
  <si>
    <t>Dependent Source Link / NOTE</t>
  </si>
  <si>
    <t>Past Month Source Link</t>
  </si>
  <si>
    <t>http://www.samhsa.gov/data/NSDUH/2011SummNatFindDetTables/NSDUH-DetTabsPDFWHTML2011/2k11DetailedTabs/Web/HTML/NSDUH-DetTabsSect5peTabs1to56-2011.htm#Tab5.1B</t>
  </si>
  <si>
    <t>http://www.samhsa.gov/data/NSDUH/2k11Results/NSDUHresults2011.htm#Fig2-2</t>
  </si>
  <si>
    <t>http://www.samhsa.gov/data/NSDUH/2k10ResultsTables/NSDUHTables2009R/HTM/Sect5peTabs1to56.htm#Tab5.1B</t>
  </si>
  <si>
    <t>http://www.samhsa.gov/data/nsduh/2k8nsduh/2k8Results.htm#Fig2-1</t>
  </si>
  <si>
    <t>http://www.oas.samhsa.gov/NSDUH/2k7NSDUH/tabs/Sect5peTabs1to56.htm#Tab5.1B</t>
  </si>
  <si>
    <t>http://www.samhsa.gov/data/nsduh/2k7nsduh/2k7Results.htm#Fig2-1</t>
  </si>
  <si>
    <t>http://www.samhsa.gov/data/nsduh/2k5nsduh/tabs/Sect5peTabs1to82.htm#Tab5.1B</t>
  </si>
  <si>
    <t>http://www.samhsa.gov/data/nsduh/2k5nsduh/2k5Results.htm#Fig2-1</t>
  </si>
  <si>
    <t>http://www.samhsa.gov/data/nhsda/2k2nsduh/tabs/Sect5peTabs1to85.htm#tab5.1b</t>
  </si>
  <si>
    <t>http://www.samhsa.gov/data/nhsda/2k1nhsda/vol1/Chapter7.htm</t>
  </si>
  <si>
    <t>http://www.samhsa.gov/data/nhsda/2kdetailedtabs/pdf/pdf/Section5v1.pdf</t>
  </si>
  <si>
    <t>http://www.samhsa.gov/data/nhsda/2kdetailedtabs/pdf/pdf/Section1v1.pdf</t>
  </si>
  <si>
    <t>http://www.samhsa.gov/data/nhsda/98SummHtml/NHSDA98SummTbl-09.htm</t>
  </si>
  <si>
    <t>http://archpsyc.jamanetwork.com/article.aspx?articleid=496998</t>
  </si>
  <si>
    <t>http://books.google.com/books?id=VCGVp__ZmwoC&amp;pg=PA98&amp;lpg=PA98&amp;dq=National+Household+Survey+on+Drug+Abuse&amp;source=bl&amp;ots=ZVkGE0EjdM&amp;sig=FihWVQNfjJYm5R0rJ-lKvot309A&amp;hl=en&amp;sa=X&amp;ei=ebd5UOPaCKP30gHTroCYCw&amp;ved=0CD0Q6AEwAjgK</t>
  </si>
  <si>
    <t>http://www.oas.samhsa.gov/nhsda/PE1996/artab017.htm#E8E26</t>
  </si>
  <si>
    <t>http://books.google.com/books?id=HKAJprgG8PoC&amp;printsec=frontcover&amp;dq=National+Household+Survey+on+Drug+Abuse&amp;source=bl&amp;ots=nXuOUM9LDI&amp;sig=c1TfOH4Sqs86RCHVDM92Uuu0MXs&amp;hl=en&amp;sa=X&amp;ei=ArZ5UJyDM8H50gHpz4DICA&amp;ved=0CDUQ6AEwAA</t>
  </si>
  <si>
    <t>This data is interpolated from, see the 'Past Month Use: 1976-1993' Sheet</t>
  </si>
  <si>
    <t>http://books.google.com/books?id=VCGVp__ZmwoC&amp;pg=PA6&amp;lpg=PA6&amp;dq=household+survey+drug+abuse&amp;source=bl&amp;ots=ZVkGGZBmfJ&amp;sig=SbEol11RNiY8Sehri3Y9NJL9GqA&amp;hl=en&amp;sa=X&amp;ei=DkV8UKWxKqqG0QGc1YDIBA&amp;ved=0CE0Q6AEwBA</t>
  </si>
  <si>
    <t>Data From:</t>
  </si>
  <si>
    <t>National Household Survey on Drugs Abuse Main Findings 1993 (pgs 33-35)</t>
  </si>
  <si>
    <t>N</t>
  </si>
  <si>
    <t>%</t>
  </si>
  <si>
    <t>12-17</t>
  </si>
  <si>
    <t>18-25</t>
  </si>
  <si>
    <t>26+</t>
  </si>
  <si>
    <t>Total</t>
  </si>
  <si>
    <t>Marijuana Past Month %</t>
  </si>
  <si>
    <t>~90%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</si>
</sst>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$#,##0"/>
    <numFmt numFmtId="166" formatCode="#,##0"/>
    <numFmt numFmtId="167" formatCode="#,##0.00"/>
    <numFmt numFmtId="168" formatCode="\$#,##0.00"/>
    <numFmt numFmtId="169" formatCode="GENERAL"/>
    <numFmt numFmtId="170" formatCode="M/D/YYYY;@"/>
    <numFmt numFmtId="171" formatCode="0.00%"/>
    <numFmt numFmtId="172" formatCode="@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4" fontId="0" fillId="0" borderId="0" xfId="0" applyAlignment="1">
      <alignment/>
    </xf>
    <xf numFmtId="167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64" fontId="0" fillId="0" borderId="0" xfId="0" applyFont="1" applyAlignment="1">
      <alignment horizontal="right" wrapText="1"/>
    </xf>
    <xf numFmtId="168" fontId="3" fillId="0" borderId="0" xfId="0" applyNumberFormat="1" applyFont="1" applyAlignment="1">
      <alignment wrapText="1"/>
    </xf>
    <xf numFmtId="171" fontId="0" fillId="0" borderId="0" xfId="0" applyNumberFormat="1" applyFont="1" applyAlignment="1">
      <alignment wrapText="1"/>
    </xf>
    <xf numFmtId="164" fontId="0" fillId="0" borderId="0" xfId="0" applyFont="1" applyBorder="1" applyAlignment="1">
      <alignment/>
    </xf>
    <xf numFmtId="172" fontId="2" fillId="0" borderId="0" xfId="0" applyNumberFormat="1" applyFont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72" fontId="0" fillId="0" borderId="0" xfId="0" applyNumberFormat="1" applyAlignment="1">
      <alignment horizontal="right" wrapText="1"/>
    </xf>
    <xf numFmtId="164" fontId="0" fillId="0" borderId="0" xfId="0" applyFont="1" applyAlignment="1">
      <alignment horizontal="center" wrapText="1"/>
    </xf>
    <xf numFmtId="171" fontId="3" fillId="0" borderId="0" xfId="0" applyNumberFormat="1" applyFont="1" applyAlignment="1">
      <alignment horizontal="center" wrapText="1"/>
    </xf>
    <xf numFmtId="171" fontId="0" fillId="0" borderId="0" xfId="0" applyNumberFormat="1" applyAlignment="1">
      <alignment horizontal="center" wrapText="1"/>
    </xf>
    <xf numFmtId="171" fontId="3" fillId="0" borderId="0" xfId="0" applyNumberFormat="1" applyFont="1" applyBorder="1" applyAlignment="1">
      <alignment horizontal="center" wrapText="1"/>
    </xf>
    <xf numFmtId="171" fontId="0" fillId="0" borderId="0" xfId="0" applyNumberFormat="1" applyBorder="1" applyAlignment="1">
      <alignment horizontal="center" wrapText="1"/>
    </xf>
    <xf numFmtId="171" fontId="0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2.57421875" style="0" customWidth="1"/>
    <col min="2" max="2" width="14.421875" style="0" customWidth="1"/>
    <col min="3" max="3" width="13.421875" style="0" customWidth="1"/>
    <col min="4" max="4" width="12.57421875" style="0" customWidth="1"/>
    <col min="5" max="5" width="1.8515625" style="0" customWidth="1"/>
    <col min="6" max="7" width="12.57421875" style="0" customWidth="1"/>
  </cols>
  <sheetData>
    <row r="1" spans="1:8" ht="12.75" customHeight="1">
      <c r="A1" s="1" t="s">
        <v>0</v>
      </c>
      <c r="B1" s="2" t="s">
        <v>1</v>
      </c>
      <c r="C1" s="3" t="s">
        <v>2</v>
      </c>
      <c r="D1" s="1" t="s">
        <v>3</v>
      </c>
      <c r="E1" s="1"/>
      <c r="F1" s="1" t="s">
        <v>4</v>
      </c>
      <c r="G1" s="4" t="s">
        <v>5</v>
      </c>
      <c r="H1" s="5" t="s">
        <v>6</v>
      </c>
    </row>
    <row r="2" spans="1:8" ht="12.75" customHeight="1">
      <c r="A2">
        <v>2011</v>
      </c>
      <c r="B2" s="6">
        <f>'Fed Drug Ctrl'!F3</f>
        <v>26198330000</v>
      </c>
      <c r="C2" s="7">
        <f>'US Population'!B3</f>
        <v>311591917</v>
      </c>
      <c r="D2" s="8">
        <f>B2/C2</f>
        <v>84.0789782104649</v>
      </c>
      <c r="F2" s="9">
        <f>'Dependent _ Abuse _ 30 Day Prev'!B3*100</f>
        <v>1.5</v>
      </c>
      <c r="G2" s="10">
        <f>'Dependent _ Abuse _ 30 Day Prev'!C3*100</f>
        <v>8.7</v>
      </c>
      <c r="H2" s="8">
        <f>D2*100</f>
        <v>8407.89782104649</v>
      </c>
    </row>
    <row r="3" spans="1:8" ht="12.75" customHeight="1">
      <c r="A3" s="9">
        <f>A2-1</f>
        <v>2010</v>
      </c>
      <c r="B3" s="6">
        <f>'Fed Drug Ctrl'!F4</f>
        <v>26513162000</v>
      </c>
      <c r="C3" s="7">
        <f>'US Population'!B4</f>
        <v>309330000</v>
      </c>
      <c r="D3" s="8">
        <f>B3/C3</f>
        <v>85.7115766333689</v>
      </c>
      <c r="F3" s="9">
        <f>'Dependent _ Abuse _ 30 Day Prev'!B4*100</f>
        <v>1.7000000000000002</v>
      </c>
      <c r="G3" s="10">
        <f>'Dependent _ Abuse _ 30 Day Prev'!C4*100</f>
        <v>8.9</v>
      </c>
      <c r="H3" s="8">
        <f>D3*100</f>
        <v>8571.15766333689</v>
      </c>
    </row>
    <row r="4" spans="1:8" ht="12.75" customHeight="1">
      <c r="A4" s="9">
        <f>A3-1</f>
        <v>2009</v>
      </c>
      <c r="B4" s="6">
        <f>'Fed Drug Ctrl'!F5</f>
        <v>15278400000</v>
      </c>
      <c r="C4" s="7">
        <f>'US Population'!B5</f>
        <v>307007000</v>
      </c>
      <c r="D4" s="8">
        <f>B4/C4</f>
        <v>49.7656405228545</v>
      </c>
      <c r="F4" s="9">
        <f>'Dependent _ Abuse _ 30 Day Prev'!B5*100</f>
        <v>1.5</v>
      </c>
      <c r="G4" s="10">
        <f>'Dependent _ Abuse _ 30 Day Prev'!C5*100</f>
        <v>8.7</v>
      </c>
      <c r="H4" s="8">
        <f>D4*100</f>
        <v>4976.56405228545</v>
      </c>
    </row>
    <row r="5" spans="1:8" ht="12.75" customHeight="1">
      <c r="A5" s="9">
        <f>A4-1</f>
        <v>2008</v>
      </c>
      <c r="B5" s="6">
        <f>'Fed Drug Ctrl'!F6</f>
        <v>13275800000</v>
      </c>
      <c r="C5" s="7">
        <f>'US Population'!B6</f>
        <v>304375000</v>
      </c>
      <c r="D5" s="8">
        <f>B5/C5</f>
        <v>43.61659137577</v>
      </c>
      <c r="E5" t="s">
        <v>7</v>
      </c>
      <c r="F5" s="9">
        <f>'Dependent _ Abuse _ 30 Day Prev'!B6*100</f>
        <v>1.6</v>
      </c>
      <c r="G5" s="10">
        <f>'Dependent _ Abuse _ 30 Day Prev'!C6*100</f>
        <v>8</v>
      </c>
      <c r="H5" s="8">
        <f>D5*100</f>
        <v>4361.659137577</v>
      </c>
    </row>
    <row r="6" spans="1:8" ht="12.75" customHeight="1">
      <c r="A6" s="9">
        <f>A5-1</f>
        <v>2007</v>
      </c>
      <c r="B6" s="6">
        <f>'Fed Drug Ctrl'!F7</f>
        <v>13844000000</v>
      </c>
      <c r="C6" s="7">
        <f>'US Population'!B7</f>
        <v>301580000</v>
      </c>
      <c r="D6" s="8">
        <f>B6/C6</f>
        <v>45.9049008554944</v>
      </c>
      <c r="E6" t="s">
        <v>7</v>
      </c>
      <c r="F6" s="9">
        <f>'Dependent _ Abuse _ 30 Day Prev'!B7*100</f>
        <v>1.5</v>
      </c>
      <c r="G6" s="10">
        <f>'Dependent _ Abuse _ 30 Day Prev'!C7*100</f>
        <v>8</v>
      </c>
      <c r="H6" s="8">
        <f>D6*100</f>
        <v>4590.49008554944</v>
      </c>
    </row>
    <row r="7" spans="1:8" ht="12.75" customHeight="1">
      <c r="A7" s="9">
        <f>A6-1</f>
        <v>2006</v>
      </c>
      <c r="B7" s="6">
        <f>'Fed Drug Ctrl'!F8</f>
        <v>13144100000</v>
      </c>
      <c r="C7" s="7">
        <f>'US Population'!B8</f>
        <v>298593000</v>
      </c>
      <c r="D7" s="8">
        <f>B7/C7</f>
        <v>44.0201210343176</v>
      </c>
      <c r="E7" t="s">
        <v>7</v>
      </c>
      <c r="F7" s="9">
        <f>'Dependent _ Abuse _ 30 Day Prev'!B8*100</f>
        <v>1.6</v>
      </c>
      <c r="G7" s="10">
        <f>'Dependent _ Abuse _ 30 Day Prev'!C8*100</f>
        <v>8.3</v>
      </c>
      <c r="H7" s="8">
        <f>D7*100</f>
        <v>4402.01210343176</v>
      </c>
    </row>
    <row r="8" spans="1:8" ht="12.75" customHeight="1">
      <c r="A8" s="9">
        <f>A7-1</f>
        <v>2005</v>
      </c>
      <c r="B8" s="6">
        <f>'Fed Drug Ctrl'!F9</f>
        <v>12784200000</v>
      </c>
      <c r="C8" s="7">
        <f>'US Population'!B9</f>
        <v>295753000</v>
      </c>
      <c r="D8" s="8">
        <f>B8/C8</f>
        <v>43.2259351553492</v>
      </c>
      <c r="E8" t="s">
        <v>7</v>
      </c>
      <c r="F8" s="9">
        <f>'Dependent _ Abuse _ 30 Day Prev'!B9*100</f>
        <v>1.5</v>
      </c>
      <c r="G8" s="10">
        <f>'Dependent _ Abuse _ 30 Day Prev'!C9*100</f>
        <v>8.1</v>
      </c>
      <c r="H8" s="8">
        <f>D8*100</f>
        <v>4322.59351553492</v>
      </c>
    </row>
    <row r="9" spans="1:8" ht="12.75" customHeight="1">
      <c r="A9" s="9">
        <f>A8-1</f>
        <v>2004</v>
      </c>
      <c r="B9" s="6">
        <f>'Fed Drug Ctrl'!F10</f>
        <v>12005600000</v>
      </c>
      <c r="C9" s="7">
        <f>'US Population'!B10</f>
        <v>293406000</v>
      </c>
      <c r="D9" s="8">
        <f>B9/C9</f>
        <v>40.9180453024137</v>
      </c>
      <c r="E9" t="s">
        <v>7</v>
      </c>
      <c r="F9" s="9">
        <f>'Dependent _ Abuse _ 30 Day Prev'!B10*100</f>
        <v>1.6</v>
      </c>
      <c r="G9" s="10">
        <f>'Dependent _ Abuse _ 30 Day Prev'!C10*100</f>
        <v>7.9</v>
      </c>
      <c r="H9" s="8">
        <f>D9*100</f>
        <v>4091.80453024137</v>
      </c>
    </row>
    <row r="10" spans="1:8" ht="12.75" customHeight="1">
      <c r="A10" s="9">
        <f>A9-1</f>
        <v>2003</v>
      </c>
      <c r="B10" s="6">
        <f>'Fed Drug Ctrl'!F11</f>
        <v>24121287000</v>
      </c>
      <c r="C10" s="7">
        <f>'US Population'!B11</f>
        <v>290326000</v>
      </c>
      <c r="D10" s="8">
        <f>B10/C10</f>
        <v>83.0834544615364</v>
      </c>
      <c r="E10" t="s">
        <v>7</v>
      </c>
      <c r="F10" s="9">
        <f>'Dependent _ Abuse _ 30 Day Prev'!B11*100</f>
        <v>0</v>
      </c>
      <c r="G10" s="10">
        <f>'Dependent _ Abuse _ 30 Day Prev'!C11*100</f>
        <v>8.2</v>
      </c>
      <c r="H10" s="8">
        <f>D10*100</f>
        <v>8308.34544615364</v>
      </c>
    </row>
    <row r="11" spans="1:8" ht="12.75" customHeight="1">
      <c r="A11" s="9">
        <f>A10-1</f>
        <v>2002</v>
      </c>
      <c r="B11" s="6">
        <f>'Fed Drug Ctrl'!F12</f>
        <v>24211938000</v>
      </c>
      <c r="C11" s="7">
        <f>'US Population'!B12</f>
        <v>287804000</v>
      </c>
      <c r="D11" s="8">
        <f>B11/C11</f>
        <v>84.1264819113007</v>
      </c>
      <c r="E11" t="s">
        <v>7</v>
      </c>
      <c r="F11" s="9">
        <f>'Dependent _ Abuse _ 30 Day Prev'!B12*100</f>
        <v>2</v>
      </c>
      <c r="G11" s="10">
        <f>'Dependent _ Abuse _ 30 Day Prev'!C12*100</f>
        <v>8.3</v>
      </c>
      <c r="H11" s="8">
        <f>D11*100</f>
        <v>8412.64819113007</v>
      </c>
    </row>
    <row r="12" spans="1:8" ht="12.75" customHeight="1">
      <c r="A12" s="9">
        <f>A11-1</f>
        <v>2001</v>
      </c>
      <c r="B12" s="6">
        <f>'Fed Drug Ctrl'!F13</f>
        <v>24976000000</v>
      </c>
      <c r="C12" s="7">
        <f>'US Population'!B13</f>
        <v>285082000</v>
      </c>
      <c r="D12" s="8">
        <f>B12/C12</f>
        <v>87.6098806659137</v>
      </c>
      <c r="E12" t="s">
        <v>7</v>
      </c>
      <c r="F12" s="9">
        <f>'Dependent _ Abuse _ 30 Day Prev'!B13*100</f>
        <v>1.4100000000000001</v>
      </c>
      <c r="G12" s="10">
        <f>'Dependent _ Abuse _ 30 Day Prev'!C13*100</f>
        <v>0</v>
      </c>
      <c r="H12" s="8">
        <f>D12*100</f>
        <v>8760.98806659137</v>
      </c>
    </row>
    <row r="13" spans="1:8" ht="12.75" customHeight="1">
      <c r="A13" s="9">
        <f>A12-1</f>
        <v>2000</v>
      </c>
      <c r="B13" s="6">
        <f>'Fed Drug Ctrl'!F14</f>
        <v>25152000000</v>
      </c>
      <c r="C13" s="7">
        <f>'US Population'!B14</f>
        <v>281421906</v>
      </c>
      <c r="D13" s="8">
        <f>B13/C13</f>
        <v>89.3747056066062</v>
      </c>
      <c r="F13" s="9">
        <f>'Dependent _ Abuse _ 30 Day Prev'!B14*100</f>
        <v>1.2</v>
      </c>
      <c r="G13" s="10">
        <f>'Dependent _ Abuse _ 30 Day Prev'!C14*100</f>
        <v>6.3</v>
      </c>
      <c r="H13" s="8">
        <f>D13*100</f>
        <v>8937.47056066062</v>
      </c>
    </row>
    <row r="14" spans="1:8" ht="12.75" customHeight="1">
      <c r="A14" s="9">
        <f>A13-1</f>
        <v>1999</v>
      </c>
      <c r="B14" s="6">
        <f>'Fed Drug Ctrl'!F15</f>
        <v>24491528000</v>
      </c>
      <c r="C14" s="7">
        <f>'US Population'!B15</f>
        <v>272690813</v>
      </c>
      <c r="D14" s="8">
        <f>B14/C14</f>
        <v>89.8142762147253</v>
      </c>
      <c r="F14" s="9">
        <f>'Dependent _ Abuse _ 30 Day Prev'!B15*100</f>
        <v>0</v>
      </c>
      <c r="G14" s="10">
        <f>'Dependent _ Abuse _ 30 Day Prev'!C15*100</f>
        <v>6.3</v>
      </c>
      <c r="H14" s="8">
        <f>D14*100</f>
        <v>8981.42762147253</v>
      </c>
    </row>
    <row r="15" spans="1:8" ht="12.75" customHeight="1">
      <c r="A15" s="9">
        <f>A14-1</f>
        <v>1998</v>
      </c>
      <c r="B15" s="6">
        <f>'Fed Drug Ctrl'!F16</f>
        <v>22755000000</v>
      </c>
      <c r="C15" s="7">
        <f>'US Population'!B16</f>
        <v>270298524</v>
      </c>
      <c r="D15" s="8">
        <f>B15/C15</f>
        <v>84.184699432543</v>
      </c>
      <c r="F15" s="9">
        <f>'Dependent _ Abuse _ 30 Day Prev'!B16*100</f>
        <v>0</v>
      </c>
      <c r="G15" s="10">
        <f>'Dependent _ Abuse _ 30 Day Prev'!C16*100</f>
        <v>6.2</v>
      </c>
      <c r="H15" s="8">
        <f>D15*100</f>
        <v>8418.4699432543</v>
      </c>
    </row>
    <row r="16" spans="1:8" ht="12.75" customHeight="1">
      <c r="A16" s="9">
        <f>A15-1</f>
        <v>1997</v>
      </c>
      <c r="B16" s="6">
        <f>'Fed Drug Ctrl'!F17</f>
        <v>21674000000</v>
      </c>
      <c r="C16" s="7">
        <f>'US Population'!B17</f>
        <v>267743595</v>
      </c>
      <c r="D16" s="8">
        <f>B16/C16</f>
        <v>80.9505825900336</v>
      </c>
      <c r="F16" s="9">
        <f>'Dependent _ Abuse _ 30 Day Prev'!B17*100</f>
        <v>0</v>
      </c>
      <c r="G16" s="10">
        <f>'Dependent _ Abuse _ 30 Day Prev'!C17*100</f>
        <v>6.4</v>
      </c>
      <c r="H16" s="8">
        <f>D16*100</f>
        <v>8095.05825900336</v>
      </c>
    </row>
    <row r="17" spans="1:8" ht="12.75" customHeight="1">
      <c r="A17" s="9">
        <f>A16-1</f>
        <v>1996</v>
      </c>
      <c r="B17" s="6">
        <f>'Fed Drug Ctrl'!F18</f>
        <v>19822000000</v>
      </c>
      <c r="C17" s="7">
        <f>'US Population'!B18</f>
        <v>265189794</v>
      </c>
      <c r="D17" s="8">
        <f>B17/C17</f>
        <v>74.7464662987747</v>
      </c>
      <c r="F17" s="9">
        <f>'Dependent _ Abuse _ 30 Day Prev'!B18*100</f>
        <v>0</v>
      </c>
      <c r="G17" s="10">
        <f>'Dependent _ Abuse _ 30 Day Prev'!C18*100</f>
        <v>6.1</v>
      </c>
      <c r="H17" s="8">
        <f>D17*100</f>
        <v>7474.64662987747</v>
      </c>
    </row>
    <row r="18" spans="1:8" ht="12.75" customHeight="1">
      <c r="A18" s="9">
        <f>A17-1</f>
        <v>1995</v>
      </c>
      <c r="B18" s="6">
        <f>'Fed Drug Ctrl'!F19</f>
        <v>19652000000</v>
      </c>
      <c r="C18" s="7">
        <f>'US Population'!B19</f>
        <v>262764948</v>
      </c>
      <c r="D18" s="8">
        <f>B18/C18</f>
        <v>74.7892751661839</v>
      </c>
      <c r="F18" s="9">
        <f>'Dependent _ Abuse _ 30 Day Prev'!B19*100</f>
        <v>1.8</v>
      </c>
      <c r="G18" s="10">
        <f>'Dependent _ Abuse _ 30 Day Prev'!C19*100</f>
        <v>6.1</v>
      </c>
      <c r="H18" s="8">
        <f>D18*100</f>
        <v>7478.92751661839</v>
      </c>
    </row>
    <row r="19" spans="1:8" ht="12.75" customHeight="1">
      <c r="A19" s="9">
        <f>A18-1</f>
        <v>1994</v>
      </c>
      <c r="B19" s="6">
        <f>'Fed Drug Ctrl'!F20</f>
        <v>19742000000</v>
      </c>
      <c r="C19" s="7">
        <f>'US Population'!B20</f>
        <v>260289237</v>
      </c>
      <c r="D19" s="8">
        <f>B19/C19</f>
        <v>75.8463939098642</v>
      </c>
      <c r="F19" s="9">
        <f>'Dependent _ Abuse _ 30 Day Prev'!B20*100</f>
        <v>0</v>
      </c>
      <c r="G19" s="10">
        <f>'Dependent _ Abuse _ 30 Day Prev'!C20*100</f>
        <v>6</v>
      </c>
      <c r="H19" s="8">
        <f>D19*100</f>
        <v>7584.63939098642</v>
      </c>
    </row>
    <row r="20" spans="1:8" ht="12.75" customHeight="1">
      <c r="A20" s="9">
        <f>A19-1</f>
        <v>1993</v>
      </c>
      <c r="B20" s="6">
        <f>'Fed Drug Ctrl'!F21</f>
        <v>20854000000</v>
      </c>
      <c r="C20" s="7">
        <f>'US Population'!B21</f>
        <v>257746103</v>
      </c>
      <c r="D20" s="8">
        <f>B20/C20</f>
        <v>80.9090797388312</v>
      </c>
      <c r="F20" s="9">
        <f>'Dependent _ Abuse _ 30 Day Prev'!B21*100</f>
        <v>0</v>
      </c>
      <c r="G20" s="10">
        <f>'Dependent _ Abuse _ 30 Day Prev'!C21*100</f>
        <v>5.9</v>
      </c>
      <c r="H20" s="8">
        <f>D20*100</f>
        <v>8090.90797388312</v>
      </c>
    </row>
    <row r="21" spans="1:8" ht="12.75" customHeight="1">
      <c r="A21" s="9">
        <f>A20-1</f>
        <v>1992</v>
      </c>
      <c r="B21" s="6">
        <f>'Fed Drug Ctrl'!F22</f>
        <v>19540000000</v>
      </c>
      <c r="C21" s="7">
        <f>'US Population'!B22</f>
        <v>254994517</v>
      </c>
      <c r="D21" s="8">
        <f>B21/C21</f>
        <v>76.6290986562664</v>
      </c>
      <c r="F21" s="9">
        <f>'Dependent _ Abuse _ 30 Day Prev'!B22*100</f>
        <v>0</v>
      </c>
      <c r="G21" s="10">
        <f>'Dependent _ Abuse _ 30 Day Prev'!C22*100</f>
        <v>5.8</v>
      </c>
      <c r="H21" s="8">
        <f>D21*100</f>
        <v>7662.90986562664</v>
      </c>
    </row>
    <row r="22" spans="1:8" ht="12.75" customHeight="1">
      <c r="A22" s="9">
        <f>A21-1</f>
        <v>1991</v>
      </c>
      <c r="B22" s="6">
        <f>'Fed Drug Ctrl'!F23</f>
        <v>18337965000</v>
      </c>
      <c r="C22" s="7">
        <f>'US Population'!B23</f>
        <v>252127402</v>
      </c>
      <c r="D22" s="8">
        <f>B22/C22</f>
        <v>72.7329312662334</v>
      </c>
      <c r="F22" s="9">
        <f>'Dependent _ Abuse _ 30 Day Prev'!B23*100</f>
        <v>0</v>
      </c>
      <c r="G22" s="10">
        <f>'Dependent _ Abuse _ 30 Day Prev'!C23*100</f>
        <v>6.6</v>
      </c>
      <c r="H22" s="8">
        <f>D22*100</f>
        <v>7273.29312662334</v>
      </c>
    </row>
    <row r="23" spans="1:8" ht="12.75" customHeight="1">
      <c r="A23" s="9">
        <f>A22-1</f>
        <v>1990</v>
      </c>
      <c r="B23" s="6">
        <f>'Fed Drug Ctrl'!F24</f>
        <v>16530180000</v>
      </c>
      <c r="C23" s="7">
        <f>'US Population'!B24</f>
        <v>249438712</v>
      </c>
      <c r="D23" s="8">
        <f>B23/C23</f>
        <v>66.2695051119411</v>
      </c>
      <c r="F23" s="9">
        <f>'Dependent _ Abuse _ 30 Day Prev'!B24*100</f>
        <v>0</v>
      </c>
      <c r="G23" s="10">
        <f>'Dependent _ Abuse _ 30 Day Prev'!C24*100</f>
        <v>6.4</v>
      </c>
      <c r="H23" s="8">
        <f>D23*100</f>
        <v>6626.95051119411</v>
      </c>
    </row>
    <row r="24" spans="1:8" ht="12.75" customHeight="1">
      <c r="A24" s="9">
        <f>A23-1</f>
        <v>1989</v>
      </c>
      <c r="B24" s="6">
        <f>'Fed Drug Ctrl'!F25</f>
        <v>12262110000</v>
      </c>
      <c r="C24" s="7">
        <f>'US Population'!B25</f>
        <v>246819230</v>
      </c>
      <c r="D24" s="8">
        <f>B24/C24</f>
        <v>49.6805293493542</v>
      </c>
      <c r="F24" s="9">
        <f>'Dependent _ Abuse _ 30 Day Prev'!B25*100</f>
        <v>0</v>
      </c>
      <c r="G24" s="10">
        <f>'Dependent _ Abuse _ 30 Day Prev'!C25*100</f>
        <v>0</v>
      </c>
      <c r="H24" s="8">
        <f>D24*100</f>
        <v>4968.05293493542</v>
      </c>
    </row>
    <row r="25" spans="1:8" ht="12.75" customHeight="1">
      <c r="A25" s="9">
        <f>A24-1</f>
        <v>1988</v>
      </c>
      <c r="B25" s="6">
        <f>'Fed Drug Ctrl'!F26</f>
        <v>9737070000</v>
      </c>
      <c r="C25" s="7">
        <f>'US Population'!B26</f>
        <v>244498982</v>
      </c>
      <c r="D25" s="8">
        <f>B25/C25</f>
        <v>39.8245829915153</v>
      </c>
      <c r="F25" s="9">
        <f>'Dependent _ Abuse _ 30 Day Prev'!B26*100</f>
        <v>0</v>
      </c>
      <c r="G25" s="10">
        <f>'Dependent _ Abuse _ 30 Day Prev'!C26*100</f>
        <v>7.3</v>
      </c>
      <c r="H25" s="8">
        <f>D25*100</f>
        <v>3982.45829915153</v>
      </c>
    </row>
    <row r="26" spans="1:8" ht="12.75" customHeight="1">
      <c r="A26" s="9">
        <f>A25-1</f>
        <v>1987</v>
      </c>
      <c r="B26" s="6">
        <f>'Fed Drug Ctrl'!F27</f>
        <v>10139920000</v>
      </c>
      <c r="C26" s="7">
        <f>'US Population'!B27</f>
        <v>242288918</v>
      </c>
      <c r="D26" s="8">
        <f>B26/C26</f>
        <v>41.8505315212147</v>
      </c>
      <c r="F26" s="9">
        <f>'Dependent _ Abuse _ 30 Day Prev'!B27*100</f>
        <v>0</v>
      </c>
      <c r="G26" s="10">
        <f>'Dependent _ Abuse _ 30 Day Prev'!C27*100</f>
        <v>0</v>
      </c>
      <c r="H26" s="8">
        <f>D26*100</f>
        <v>4185.05315212147</v>
      </c>
    </row>
    <row r="27" spans="1:8" ht="12.75" customHeight="1">
      <c r="A27" s="9">
        <f>A26-1</f>
        <v>1986</v>
      </c>
      <c r="B27" s="6">
        <f>'Fed Drug Ctrl'!F28</f>
        <v>5675400000</v>
      </c>
      <c r="C27" s="7">
        <f>'US Population'!B28</f>
        <v>240132887</v>
      </c>
      <c r="D27" s="8">
        <f>B27/C27</f>
        <v>23.634413723598</v>
      </c>
      <c r="F27" s="9">
        <f>'Dependent _ Abuse _ 30 Day Prev'!B28*100</f>
        <v>0</v>
      </c>
      <c r="G27" s="10">
        <f>'Dependent _ Abuse _ 30 Day Prev'!C28*100</f>
        <v>0</v>
      </c>
      <c r="H27" s="8">
        <f>D27*100</f>
        <v>2363.4413723598</v>
      </c>
    </row>
    <row r="28" spans="1:8" ht="12.75" customHeight="1">
      <c r="A28" s="9">
        <f>A27-1</f>
        <v>1985</v>
      </c>
      <c r="B28" s="6">
        <f>'Fed Drug Ctrl'!F29</f>
        <v>5780890000</v>
      </c>
      <c r="C28" s="7">
        <f>'US Population'!B29</f>
        <v>237923795</v>
      </c>
      <c r="D28" s="8">
        <f>B28/C28</f>
        <v>24.2972334902442</v>
      </c>
      <c r="F28" s="9">
        <f>'Dependent _ Abuse _ 30 Day Prev'!B29*100</f>
        <v>0</v>
      </c>
      <c r="G28" s="10">
        <f>'Dependent _ Abuse _ 30 Day Prev'!C29*100</f>
        <v>12.1</v>
      </c>
      <c r="H28" s="8">
        <f>D28*100</f>
        <v>2429.72334902442</v>
      </c>
    </row>
    <row r="29" spans="1:8" ht="12.75" customHeight="1">
      <c r="A29" s="9">
        <f>A28-1</f>
        <v>1984</v>
      </c>
      <c r="B29" s="6">
        <f>'Fed Drug Ctrl'!F30</f>
        <v>5321600000</v>
      </c>
      <c r="C29" s="7">
        <f>'US Population'!B30</f>
        <v>235824902</v>
      </c>
      <c r="D29" s="8">
        <f>B29/C29</f>
        <v>22.5658950978807</v>
      </c>
      <c r="F29" s="9">
        <f>'Dependent _ Abuse _ 30 Day Prev'!B30*100</f>
        <v>0</v>
      </c>
      <c r="G29" s="10">
        <f>'Dependent _ Abuse _ 30 Day Prev'!C30*100</f>
        <v>0</v>
      </c>
      <c r="H29" s="8">
        <f>D29*100</f>
        <v>2256.58950978807</v>
      </c>
    </row>
    <row r="30" spans="1:8" ht="12.75" customHeight="1">
      <c r="A30" s="9">
        <f>A29-1</f>
        <v>1983</v>
      </c>
      <c r="B30" s="6">
        <f>'Fed Drug Ctrl'!F31</f>
        <v>4626100000</v>
      </c>
      <c r="C30" s="7">
        <f>'US Population'!B31</f>
        <v>233791994</v>
      </c>
      <c r="D30" s="8">
        <f>B30/C30</f>
        <v>19.7872472912824</v>
      </c>
      <c r="F30" s="9">
        <f>'Dependent _ Abuse _ 30 Day Prev'!B31*100</f>
        <v>0</v>
      </c>
      <c r="G30" s="10">
        <f>'Dependent _ Abuse _ 30 Day Prev'!C31*100</f>
        <v>0</v>
      </c>
      <c r="H30" s="8">
        <f>D30*100</f>
        <v>1978.72472912824</v>
      </c>
    </row>
    <row r="31" spans="1:8" ht="12.75" customHeight="1">
      <c r="A31" s="9">
        <f>A30-1</f>
        <v>1982</v>
      </c>
      <c r="B31" s="6">
        <f>'Fed Drug Ctrl'!F32</f>
        <v>4297200000</v>
      </c>
      <c r="C31" s="7">
        <f>'US Population'!B32</f>
        <v>231664458</v>
      </c>
      <c r="D31" s="8">
        <f>B31/C31</f>
        <v>18.5492415932011</v>
      </c>
      <c r="F31" s="9">
        <f>'Dependent _ Abuse _ 30 Day Prev'!B32*100</f>
        <v>0</v>
      </c>
      <c r="G31" s="10">
        <f>'Dependent _ Abuse _ 30 Day Prev'!C32*100</f>
        <v>14.5650071123755</v>
      </c>
      <c r="H31" s="8">
        <f>D31*100</f>
        <v>1854.92415932011</v>
      </c>
    </row>
    <row r="32" spans="1:8" ht="12.75" customHeight="1">
      <c r="A32" s="9">
        <f>A31-1</f>
        <v>1981</v>
      </c>
      <c r="B32" s="6">
        <f>'Fed Drug Ctrl'!F33</f>
        <v>3801600000</v>
      </c>
      <c r="C32" s="7">
        <f>'US Population'!B33</f>
        <v>229465714</v>
      </c>
      <c r="D32" s="8">
        <f>B32/C32</f>
        <v>16.5671809253386</v>
      </c>
      <c r="F32" s="9">
        <f>'Dependent _ Abuse _ 30 Day Prev'!B33*100</f>
        <v>0</v>
      </c>
      <c r="G32" s="10">
        <f>'Dependent _ Abuse _ 30 Day Prev'!C33*100</f>
        <v>0</v>
      </c>
      <c r="H32" s="8">
        <f>D32*100</f>
        <v>1656.71809253386</v>
      </c>
    </row>
    <row r="33" spans="1:8" ht="12.75" customHeight="1">
      <c r="A33" s="9">
        <f>A32-1</f>
        <v>1980</v>
      </c>
      <c r="B33" s="6">
        <f>'Fed Drug Ctrl'!F34</f>
        <v>0</v>
      </c>
      <c r="C33" s="7">
        <f>'US Population'!B34</f>
        <v>227224681</v>
      </c>
      <c r="D33" s="8">
        <f>B33/C33</f>
        <v>0</v>
      </c>
      <c r="F33" s="9">
        <f>'Dependent _ Abuse _ 30 Day Prev'!B34*100</f>
        <v>0</v>
      </c>
      <c r="G33" s="10">
        <f>'Dependent _ Abuse _ 30 Day Prev'!C34*100</f>
        <v>0</v>
      </c>
      <c r="H33" s="8">
        <f>D33*100</f>
        <v>0</v>
      </c>
    </row>
    <row r="34" spans="1:8" ht="12.75" customHeight="1">
      <c r="A34" s="9">
        <f>A33-1</f>
        <v>1979</v>
      </c>
      <c r="B34" s="6">
        <f>'Fed Drug Ctrl'!F35</f>
        <v>0</v>
      </c>
      <c r="C34" s="7">
        <f>'US Population'!B35</f>
        <v>225055487</v>
      </c>
      <c r="D34" s="8">
        <f>B34/C34</f>
        <v>0</v>
      </c>
      <c r="F34" s="9">
        <f>'Dependent _ Abuse _ 30 Day Prev'!B35*100</f>
        <v>0</v>
      </c>
      <c r="G34" s="10">
        <f>'Dependent _ Abuse _ 30 Day Prev'!C35*100</f>
        <v>18.8811046511628</v>
      </c>
      <c r="H34" s="8">
        <f>D34*100</f>
        <v>0</v>
      </c>
    </row>
    <row r="35" spans="1:8" ht="12.75" customHeight="1">
      <c r="A35" s="9">
        <f>A34-1</f>
        <v>1978</v>
      </c>
      <c r="B35" s="6">
        <f>'Fed Drug Ctrl'!F36</f>
        <v>3123900000</v>
      </c>
      <c r="C35" s="7">
        <f>'US Population'!B36</f>
        <v>222584545</v>
      </c>
      <c r="D35" s="8">
        <f>B35/C35</f>
        <v>14.0346671418719</v>
      </c>
      <c r="F35" s="9">
        <f>'Dependent _ Abuse _ 30 Day Prev'!B36*100</f>
        <v>0</v>
      </c>
      <c r="G35" s="10">
        <f>'Dependent _ Abuse _ 30 Day Prev'!C36*100</f>
        <v>0</v>
      </c>
      <c r="H35" s="8">
        <f>D35*100</f>
        <v>1403.46671418719</v>
      </c>
    </row>
    <row r="36" spans="1:8" ht="12.75" customHeight="1">
      <c r="A36" s="9">
        <f>A35-1</f>
        <v>1977</v>
      </c>
      <c r="B36" s="6">
        <f>'Fed Drug Ctrl'!F37</f>
        <v>3289170000</v>
      </c>
      <c r="C36" s="7">
        <f>'US Population'!B37</f>
        <v>220239425</v>
      </c>
      <c r="D36" s="8">
        <f>B36/C36</f>
        <v>14.9345195575225</v>
      </c>
      <c r="F36" s="9">
        <f>'Dependent _ Abuse _ 30 Day Prev'!B37*100</f>
        <v>0</v>
      </c>
      <c r="G36" s="10">
        <f>'Dependent _ Abuse _ 30 Day Prev'!C37*100</f>
        <v>16.501668843419</v>
      </c>
      <c r="H36" s="8">
        <f>D36*100</f>
        <v>1493.45195575225</v>
      </c>
    </row>
    <row r="37" spans="1:8" ht="12.75" customHeight="1">
      <c r="A37" s="9">
        <f>A36-1</f>
        <v>1976</v>
      </c>
      <c r="B37" s="6">
        <f>'Fed Drug Ctrl'!F38</f>
        <v>3328960000</v>
      </c>
      <c r="C37" s="7">
        <f>'US Population'!B38</f>
        <v>218035164</v>
      </c>
      <c r="D37" s="8">
        <f>B37/C37</f>
        <v>15.2679959458283</v>
      </c>
      <c r="F37" s="9">
        <f>'Dependent _ Abuse _ 30 Day Prev'!B38*100</f>
        <v>0</v>
      </c>
      <c r="G37" s="10">
        <f>'Dependent _ Abuse _ 30 Day Prev'!C38*100</f>
        <v>12.4769450658712</v>
      </c>
      <c r="H37" s="8">
        <f>D37*100</f>
        <v>1526.79959458283</v>
      </c>
    </row>
    <row r="38" spans="1:8" ht="12.75" customHeight="1">
      <c r="A38" s="9">
        <f>A37-1</f>
        <v>1975</v>
      </c>
      <c r="B38" s="6">
        <f>'Fed Drug Ctrl'!F39</f>
        <v>3286700000</v>
      </c>
      <c r="C38" s="7">
        <f>'US Population'!B39</f>
        <v>215973199</v>
      </c>
      <c r="D38" s="8">
        <f>B38/C38</f>
        <v>15.2180919448251</v>
      </c>
      <c r="F38" s="9">
        <f>'Dependent _ Abuse _ 30 Day Prev'!B39*100</f>
        <v>0</v>
      </c>
      <c r="G38" s="10">
        <f>'Dependent _ Abuse _ 30 Day Prev'!C39*100</f>
        <v>0</v>
      </c>
      <c r="H38" s="8">
        <f>D38*100</f>
        <v>1521.80919448251</v>
      </c>
    </row>
    <row r="39" spans="1:8" ht="12.75" customHeight="1">
      <c r="A39" s="9">
        <f>A38-1</f>
        <v>1974</v>
      </c>
      <c r="B39" s="6">
        <f>'Fed Drug Ctrl'!F40</f>
        <v>3429520000</v>
      </c>
      <c r="C39" s="7">
        <f>'US Population'!B40</f>
        <v>213853928</v>
      </c>
      <c r="D39" s="8">
        <f>B39/C39</f>
        <v>16.0367407420265</v>
      </c>
      <c r="F39" s="9">
        <f>'Dependent _ Abuse _ 30 Day Prev'!B40*100</f>
        <v>0</v>
      </c>
      <c r="G39" s="10">
        <f>'Dependent _ Abuse _ 30 Day Prev'!C40*100</f>
        <v>0</v>
      </c>
      <c r="H39" s="8">
        <f>D39*100</f>
        <v>1603.67407420265</v>
      </c>
    </row>
    <row r="40" spans="1:8" ht="12.75" customHeight="1">
      <c r="A40" s="9">
        <f>A39-1</f>
        <v>1973</v>
      </c>
      <c r="B40" s="6">
        <f>'Fed Drug Ctrl'!F41</f>
        <v>3550120000</v>
      </c>
      <c r="C40" s="7">
        <f>'US Population'!B41</f>
        <v>211908788</v>
      </c>
      <c r="D40" s="8">
        <f>B40/C40</f>
        <v>16.7530569803457</v>
      </c>
      <c r="F40" s="9">
        <f>'Dependent _ Abuse _ 30 Day Prev'!B41*100</f>
        <v>0</v>
      </c>
      <c r="G40" s="10">
        <f>'Dependent _ Abuse _ 30 Day Prev'!C41*100</f>
        <v>0</v>
      </c>
      <c r="H40" s="8">
        <f>D40*100</f>
        <v>1675.30569803457</v>
      </c>
    </row>
    <row r="41" spans="1:8" ht="12.75" customHeight="1">
      <c r="A41" s="9">
        <f>A40-1</f>
        <v>1972</v>
      </c>
      <c r="B41" s="6">
        <f>'Fed Drug Ctrl'!F42</f>
        <v>2303790000</v>
      </c>
      <c r="C41" s="7">
        <f>'US Population'!B42</f>
        <v>209896021</v>
      </c>
      <c r="D41" s="8">
        <f>B41/C41</f>
        <v>10.975863139397</v>
      </c>
      <c r="F41" s="9">
        <f>'Dependent _ Abuse _ 30 Day Prev'!B42*100</f>
        <v>0</v>
      </c>
      <c r="G41" s="10">
        <f>'Dependent _ Abuse _ 30 Day Prev'!C42*100</f>
        <v>0</v>
      </c>
      <c r="H41" s="8">
        <f>D41*100</f>
        <v>1097.5863139397</v>
      </c>
    </row>
    <row r="42" spans="1:8" ht="12.75" customHeight="1">
      <c r="A42" s="9">
        <f>A41-1</f>
        <v>1971</v>
      </c>
      <c r="B42" s="6">
        <f>'Fed Drug Ctrl'!F43</f>
        <v>1208780000</v>
      </c>
      <c r="C42" s="7">
        <f>'US Population'!B43</f>
        <v>207660677</v>
      </c>
      <c r="D42" s="8">
        <f>B42/C42</f>
        <v>5.8209383570487</v>
      </c>
      <c r="F42" s="9">
        <f>'Dependent _ Abuse _ 30 Day Prev'!B43*100</f>
        <v>0</v>
      </c>
      <c r="G42" s="10">
        <f>'Dependent _ Abuse _ 30 Day Prev'!C43*100</f>
        <v>0</v>
      </c>
      <c r="H42" s="8">
        <f>D42*100</f>
        <v>582.09383570487</v>
      </c>
    </row>
    <row r="43" spans="1:8" ht="12.75" customHeight="1">
      <c r="A43" s="9">
        <f>A42-1</f>
        <v>1970</v>
      </c>
      <c r="B43" s="6">
        <f>'Fed Drug Ctrl'!F44</f>
        <v>605040000</v>
      </c>
      <c r="C43" s="7">
        <f>'US Population'!B44</f>
        <v>205052174</v>
      </c>
      <c r="D43" s="8">
        <f>B43/C43</f>
        <v>2.95066366865245</v>
      </c>
      <c r="F43" s="9">
        <f>'Dependent _ Abuse _ 30 Day Prev'!B44*100</f>
        <v>0</v>
      </c>
      <c r="G43" s="10">
        <f>'Dependent _ Abuse _ 30 Day Prev'!C44*100</f>
        <v>0</v>
      </c>
      <c r="H43" s="8">
        <f>D43*100</f>
        <v>295.066366865245</v>
      </c>
    </row>
    <row r="44" spans="2:8" ht="12.75" customHeight="1">
      <c r="B44" s="6">
        <f>'Fed Drug Ctrl'!B45</f>
        <v>0</v>
      </c>
      <c r="C44" s="7">
        <f>'US Population'!B45</f>
        <v>0</v>
      </c>
      <c r="G44" s="10"/>
      <c r="H44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8.28125" style="0" customWidth="1"/>
    <col min="2" max="2" width="10.7109375" style="0" customWidth="1"/>
    <col min="3" max="3" width="9.8515625" style="0" customWidth="1"/>
    <col min="4" max="4" width="4.140625" style="0" customWidth="1"/>
    <col min="5" max="5" width="43.421875" style="0" customWidth="1"/>
  </cols>
  <sheetData>
    <row r="1" spans="1:5" ht="12.75" customHeight="1">
      <c r="A1" t="s">
        <v>0</v>
      </c>
      <c r="B1" t="s">
        <v>8</v>
      </c>
      <c r="C1" t="s">
        <v>9</v>
      </c>
      <c r="D1" t="s">
        <v>10</v>
      </c>
      <c r="E1" t="s">
        <v>11</v>
      </c>
    </row>
    <row r="2" ht="12.75" customHeight="1">
      <c r="A2">
        <v>2012</v>
      </c>
    </row>
    <row r="3" spans="1:5" ht="12.75" customHeight="1">
      <c r="A3">
        <v>2011</v>
      </c>
      <c r="B3">
        <v>311591917</v>
      </c>
      <c r="E3" t="s">
        <v>12</v>
      </c>
    </row>
    <row r="4" spans="1:5" ht="12.75" customHeight="1">
      <c r="A4">
        <v>2010</v>
      </c>
      <c r="B4">
        <v>309330000</v>
      </c>
      <c r="E4" t="s">
        <v>13</v>
      </c>
    </row>
    <row r="5" spans="1:5" ht="12.75" customHeight="1">
      <c r="A5">
        <v>2009</v>
      </c>
      <c r="B5">
        <v>307007000</v>
      </c>
      <c r="E5" t="s">
        <v>13</v>
      </c>
    </row>
    <row r="6" spans="1:5" ht="12.75" customHeight="1">
      <c r="A6">
        <v>2008</v>
      </c>
      <c r="B6">
        <v>304375000</v>
      </c>
      <c r="E6" t="s">
        <v>13</v>
      </c>
    </row>
    <row r="7" spans="1:5" ht="12.75" customHeight="1">
      <c r="A7">
        <v>2007</v>
      </c>
      <c r="B7">
        <v>301580000</v>
      </c>
      <c r="E7" t="s">
        <v>13</v>
      </c>
    </row>
    <row r="8" spans="1:5" ht="12.75" customHeight="1">
      <c r="A8">
        <v>2006</v>
      </c>
      <c r="B8">
        <v>298593000</v>
      </c>
      <c r="E8" t="s">
        <v>13</v>
      </c>
    </row>
    <row r="9" spans="1:5" ht="12.75" customHeight="1">
      <c r="A9">
        <v>2005</v>
      </c>
      <c r="B9">
        <v>295753000</v>
      </c>
      <c r="E9" t="s">
        <v>13</v>
      </c>
    </row>
    <row r="10" spans="1:5" ht="12.75" customHeight="1">
      <c r="A10">
        <v>2004</v>
      </c>
      <c r="B10">
        <v>293406000</v>
      </c>
      <c r="E10" t="s">
        <v>13</v>
      </c>
    </row>
    <row r="11" spans="1:5" ht="12.75" customHeight="1">
      <c r="A11" s="9">
        <f>A10-1</f>
        <v>2003</v>
      </c>
      <c r="B11">
        <v>290326000</v>
      </c>
      <c r="E11" t="s">
        <v>13</v>
      </c>
    </row>
    <row r="12" spans="1:5" ht="12.75" customHeight="1">
      <c r="A12" s="9">
        <f>A11-1</f>
        <v>2002</v>
      </c>
      <c r="B12">
        <v>287804000</v>
      </c>
      <c r="E12" t="s">
        <v>13</v>
      </c>
    </row>
    <row r="13" spans="1:5" ht="12.75" customHeight="1">
      <c r="A13" s="9">
        <f>A12-1</f>
        <v>2001</v>
      </c>
      <c r="B13">
        <v>285082000</v>
      </c>
      <c r="E13" t="s">
        <v>13</v>
      </c>
    </row>
    <row r="14" spans="1:5" ht="12.75" customHeight="1">
      <c r="A14" s="9">
        <f>A13-1</f>
        <v>2000</v>
      </c>
      <c r="B14">
        <v>281421906</v>
      </c>
      <c r="E14" t="s">
        <v>14</v>
      </c>
    </row>
    <row r="15" spans="1:5" ht="12.75" customHeight="1">
      <c r="A15" s="9">
        <f>A14-1</f>
        <v>1999</v>
      </c>
      <c r="B15">
        <v>272690813</v>
      </c>
      <c r="E15" t="s">
        <v>15</v>
      </c>
    </row>
    <row r="16" spans="1:5" ht="12.75" customHeight="1">
      <c r="A16" s="11">
        <v>35977</v>
      </c>
      <c r="B16">
        <v>270298524</v>
      </c>
      <c r="C16">
        <v>2554929</v>
      </c>
      <c r="D16">
        <v>0.95</v>
      </c>
      <c r="E16" t="s">
        <v>16</v>
      </c>
    </row>
    <row r="17" spans="1:5" ht="12.75" customHeight="1">
      <c r="A17" s="11">
        <v>35612</v>
      </c>
      <c r="B17">
        <v>267743595</v>
      </c>
      <c r="C17">
        <v>2553801</v>
      </c>
      <c r="D17">
        <v>0.96</v>
      </c>
      <c r="E17" t="s">
        <v>17</v>
      </c>
    </row>
    <row r="18" spans="1:4" ht="12.75" customHeight="1">
      <c r="A18" s="11">
        <v>35247</v>
      </c>
      <c r="B18">
        <v>265189794</v>
      </c>
      <c r="C18">
        <v>2424846</v>
      </c>
      <c r="D18">
        <v>0.92</v>
      </c>
    </row>
    <row r="19" spans="1:4" ht="12.75" customHeight="1">
      <c r="A19" s="11">
        <v>34881</v>
      </c>
      <c r="B19">
        <v>262764948</v>
      </c>
      <c r="C19">
        <v>2475711</v>
      </c>
      <c r="D19">
        <v>0.95</v>
      </c>
    </row>
    <row r="20" spans="1:4" ht="12.75" customHeight="1">
      <c r="A20" s="11">
        <v>34516</v>
      </c>
      <c r="B20">
        <v>260289237</v>
      </c>
      <c r="C20">
        <v>2543134</v>
      </c>
      <c r="D20">
        <v>0.98</v>
      </c>
    </row>
    <row r="21" spans="1:4" ht="12.75" customHeight="1">
      <c r="A21" s="11">
        <v>34151</v>
      </c>
      <c r="B21">
        <v>257746103</v>
      </c>
      <c r="C21">
        <v>2751586</v>
      </c>
      <c r="D21">
        <v>1.07</v>
      </c>
    </row>
    <row r="22" spans="1:4" ht="12.75" customHeight="1">
      <c r="A22" s="11">
        <v>33786</v>
      </c>
      <c r="B22">
        <v>254994517</v>
      </c>
      <c r="C22">
        <v>2867115</v>
      </c>
      <c r="D22">
        <v>1.13</v>
      </c>
    </row>
    <row r="23" spans="1:4" ht="12.75" customHeight="1">
      <c r="A23" s="11">
        <v>33420</v>
      </c>
      <c r="B23">
        <v>252127402</v>
      </c>
      <c r="C23">
        <v>2688690</v>
      </c>
      <c r="D23">
        <v>1.07</v>
      </c>
    </row>
    <row r="24" spans="1:4" ht="12.75" customHeight="1">
      <c r="A24" s="11">
        <v>33055</v>
      </c>
      <c r="B24">
        <v>249438712</v>
      </c>
      <c r="C24">
        <v>2619482</v>
      </c>
      <c r="D24">
        <v>1.06</v>
      </c>
    </row>
    <row r="25" spans="1:4" ht="12.75" customHeight="1">
      <c r="A25" s="11">
        <v>32690</v>
      </c>
      <c r="B25">
        <v>246819230</v>
      </c>
      <c r="C25">
        <v>2320248</v>
      </c>
      <c r="D25">
        <v>0.94</v>
      </c>
    </row>
    <row r="26" spans="1:4" ht="12.75" customHeight="1">
      <c r="A26" s="11">
        <v>32325</v>
      </c>
      <c r="B26">
        <v>244498982</v>
      </c>
      <c r="C26">
        <v>2210064</v>
      </c>
      <c r="D26">
        <v>0.91</v>
      </c>
    </row>
    <row r="27" spans="1:4" ht="12.75" customHeight="1">
      <c r="A27" s="11">
        <v>31959</v>
      </c>
      <c r="B27">
        <v>242288918</v>
      </c>
      <c r="C27">
        <v>2156031</v>
      </c>
      <c r="D27">
        <v>0.89</v>
      </c>
    </row>
    <row r="28" spans="1:4" ht="12.75" customHeight="1">
      <c r="A28" s="11">
        <v>31594</v>
      </c>
      <c r="B28">
        <v>240132887</v>
      </c>
      <c r="C28">
        <v>2209092</v>
      </c>
      <c r="D28">
        <v>0.92</v>
      </c>
    </row>
    <row r="29" spans="1:4" ht="12.75" customHeight="1">
      <c r="A29" s="11">
        <v>31229</v>
      </c>
      <c r="B29">
        <v>237923795</v>
      </c>
      <c r="C29">
        <v>2098893</v>
      </c>
      <c r="D29">
        <v>0.89</v>
      </c>
    </row>
    <row r="30" spans="1:4" ht="12.75" customHeight="1">
      <c r="A30" s="11">
        <v>30864</v>
      </c>
      <c r="B30">
        <v>235824902</v>
      </c>
      <c r="C30">
        <v>2032908</v>
      </c>
      <c r="D30">
        <v>0.87</v>
      </c>
    </row>
    <row r="31" spans="1:4" ht="12.75" customHeight="1">
      <c r="A31" s="11">
        <v>30498</v>
      </c>
      <c r="B31">
        <v>233791994</v>
      </c>
      <c r="C31">
        <v>2127536</v>
      </c>
      <c r="D31">
        <v>0.91</v>
      </c>
    </row>
    <row r="32" spans="1:4" ht="12.75" customHeight="1">
      <c r="A32" s="11">
        <v>30133</v>
      </c>
      <c r="B32">
        <v>231664458</v>
      </c>
      <c r="C32">
        <v>2198744</v>
      </c>
      <c r="D32">
        <v>0.95</v>
      </c>
    </row>
    <row r="33" spans="1:4" ht="12.75" customHeight="1">
      <c r="A33" s="11">
        <v>29768</v>
      </c>
      <c r="B33">
        <v>229465714</v>
      </c>
      <c r="C33">
        <v>2241033</v>
      </c>
      <c r="D33">
        <v>0.98</v>
      </c>
    </row>
    <row r="34" spans="1:4" ht="12.75" customHeight="1">
      <c r="A34" s="11">
        <v>29403</v>
      </c>
      <c r="B34">
        <v>227224681</v>
      </c>
      <c r="C34">
        <v>2169194</v>
      </c>
      <c r="D34">
        <v>0.96</v>
      </c>
    </row>
    <row r="35" spans="1:4" ht="12.75" customHeight="1">
      <c r="A35" s="11">
        <v>29037</v>
      </c>
      <c r="B35">
        <v>225055487</v>
      </c>
      <c r="C35">
        <v>2470942</v>
      </c>
      <c r="D35">
        <v>1.1</v>
      </c>
    </row>
    <row r="36" spans="1:4" ht="12.75" customHeight="1">
      <c r="A36" s="11">
        <v>28672</v>
      </c>
      <c r="B36">
        <v>222584545</v>
      </c>
      <c r="C36">
        <v>2345120</v>
      </c>
      <c r="D36">
        <v>1.06</v>
      </c>
    </row>
    <row r="37" spans="1:4" ht="12.75" customHeight="1">
      <c r="A37" s="11">
        <v>28307</v>
      </c>
      <c r="B37">
        <v>220239425</v>
      </c>
      <c r="C37">
        <v>2204261</v>
      </c>
      <c r="D37">
        <v>1.01</v>
      </c>
    </row>
    <row r="38" spans="1:4" ht="12.75" customHeight="1">
      <c r="A38" s="11">
        <v>27942</v>
      </c>
      <c r="B38">
        <v>218035164</v>
      </c>
      <c r="C38">
        <v>2061965</v>
      </c>
      <c r="D38">
        <v>0.95</v>
      </c>
    </row>
    <row r="39" spans="1:4" ht="12.75" customHeight="1">
      <c r="A39" s="11">
        <v>27576</v>
      </c>
      <c r="B39">
        <v>215973199</v>
      </c>
      <c r="C39">
        <v>2119271</v>
      </c>
      <c r="D39">
        <v>0.99</v>
      </c>
    </row>
    <row r="40" spans="1:4" ht="12.75" customHeight="1">
      <c r="A40" s="11">
        <v>27211</v>
      </c>
      <c r="B40">
        <v>213853928</v>
      </c>
      <c r="C40">
        <v>1945140</v>
      </c>
      <c r="D40">
        <v>0.91</v>
      </c>
    </row>
    <row r="41" spans="1:4" ht="12.75" customHeight="1">
      <c r="A41" s="11">
        <v>26846</v>
      </c>
      <c r="B41">
        <v>211908788</v>
      </c>
      <c r="C41">
        <v>2012767</v>
      </c>
      <c r="D41">
        <v>0.95</v>
      </c>
    </row>
    <row r="42" spans="1:4" ht="12.75" customHeight="1">
      <c r="A42" s="11">
        <v>26481</v>
      </c>
      <c r="B42">
        <v>209896021</v>
      </c>
      <c r="C42">
        <v>2235344</v>
      </c>
      <c r="D42">
        <v>1.07</v>
      </c>
    </row>
    <row r="43" spans="1:4" ht="12.75" customHeight="1">
      <c r="A43" s="11">
        <v>26115</v>
      </c>
      <c r="B43">
        <v>207660677</v>
      </c>
      <c r="C43">
        <v>2608503</v>
      </c>
      <c r="D43">
        <v>1.26</v>
      </c>
    </row>
    <row r="44" spans="1:4" ht="12.75" customHeight="1">
      <c r="A44" s="11">
        <v>25750</v>
      </c>
      <c r="B44">
        <v>205052174</v>
      </c>
      <c r="C44">
        <v>2375228</v>
      </c>
      <c r="D44">
        <v>1.17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6.57421875" style="0" customWidth="1"/>
    <col min="2" max="2" width="20.140625" style="0" customWidth="1"/>
    <col min="3" max="3" width="45.140625" style="0" customWidth="1"/>
    <col min="4" max="4" width="48.28125" style="0" customWidth="1"/>
    <col min="5" max="5" width="8.28125" style="0" customWidth="1"/>
  </cols>
  <sheetData>
    <row r="1" spans="1:8" ht="12.75" customHeight="1">
      <c r="A1" t="s">
        <v>0</v>
      </c>
      <c r="B1" s="8" t="s">
        <v>18</v>
      </c>
      <c r="D1" t="s">
        <v>19</v>
      </c>
      <c r="E1" t="s">
        <v>20</v>
      </c>
      <c r="F1" s="8" t="s">
        <v>21</v>
      </c>
      <c r="G1" s="12" t="s">
        <v>22</v>
      </c>
      <c r="H1" t="s">
        <v>23</v>
      </c>
    </row>
    <row r="2" spans="1:6" ht="12.75" customHeight="1">
      <c r="A2">
        <v>2012</v>
      </c>
      <c r="B2" s="8">
        <v>25184700000</v>
      </c>
      <c r="C2" t="s">
        <v>24</v>
      </c>
      <c r="E2">
        <v>2012</v>
      </c>
      <c r="F2" s="8">
        <v>25184700000</v>
      </c>
    </row>
    <row r="3" spans="1:6" ht="12.75" customHeight="1">
      <c r="A3">
        <v>2011</v>
      </c>
      <c r="B3" s="8">
        <v>25579700000</v>
      </c>
      <c r="C3" t="s">
        <v>24</v>
      </c>
      <c r="E3">
        <v>2011</v>
      </c>
      <c r="F3" s="8">
        <v>26198330000</v>
      </c>
    </row>
    <row r="4" spans="1:6" ht="12.75" customHeight="1">
      <c r="A4">
        <v>2010</v>
      </c>
      <c r="B4" s="8">
        <v>25887100000</v>
      </c>
      <c r="C4" t="s">
        <v>25</v>
      </c>
      <c r="E4">
        <v>2010</v>
      </c>
      <c r="F4" s="8">
        <v>26513162000</v>
      </c>
    </row>
    <row r="5" spans="1:8" ht="12.75" customHeight="1">
      <c r="A5">
        <v>2009</v>
      </c>
      <c r="B5" s="8">
        <v>15278400000</v>
      </c>
      <c r="C5" t="s">
        <v>26</v>
      </c>
      <c r="D5" t="s">
        <v>27</v>
      </c>
      <c r="E5">
        <v>2009</v>
      </c>
      <c r="F5" s="13">
        <f>B5</f>
        <v>15278400000</v>
      </c>
      <c r="G5" t="s">
        <v>28</v>
      </c>
      <c r="H5" t="s">
        <v>29</v>
      </c>
    </row>
    <row r="6" spans="1:6" ht="12.75" customHeight="1">
      <c r="A6">
        <v>2008</v>
      </c>
      <c r="B6" s="8">
        <v>13275800000</v>
      </c>
      <c r="C6" t="s">
        <v>26</v>
      </c>
      <c r="D6" t="s">
        <v>27</v>
      </c>
      <c r="E6">
        <v>2008</v>
      </c>
      <c r="F6" s="13">
        <f>B6</f>
        <v>13275800000</v>
      </c>
    </row>
    <row r="7" spans="1:6" ht="12.75" customHeight="1">
      <c r="A7">
        <v>2007</v>
      </c>
      <c r="B7" s="8">
        <v>13844000000</v>
      </c>
      <c r="C7" t="s">
        <v>30</v>
      </c>
      <c r="D7" t="s">
        <v>27</v>
      </c>
      <c r="E7">
        <v>2007</v>
      </c>
      <c r="F7" s="13">
        <f>B7</f>
        <v>13844000000</v>
      </c>
    </row>
    <row r="8" spans="1:6" ht="12.75" customHeight="1">
      <c r="A8">
        <v>2006</v>
      </c>
      <c r="B8" s="8">
        <v>13144100000</v>
      </c>
      <c r="C8" t="s">
        <v>31</v>
      </c>
      <c r="D8" t="s">
        <v>27</v>
      </c>
      <c r="E8">
        <v>2006</v>
      </c>
      <c r="F8" s="13">
        <f>B8</f>
        <v>13144100000</v>
      </c>
    </row>
    <row r="9" spans="1:6" ht="12.75" customHeight="1">
      <c r="A9">
        <v>2005</v>
      </c>
      <c r="B9" s="8">
        <v>12784200000</v>
      </c>
      <c r="C9" t="s">
        <v>31</v>
      </c>
      <c r="D9" t="s">
        <v>27</v>
      </c>
      <c r="E9">
        <v>2005</v>
      </c>
      <c r="F9" s="13">
        <f>B9</f>
        <v>12784200000</v>
      </c>
    </row>
    <row r="10" spans="1:6" ht="12.75" customHeight="1">
      <c r="A10">
        <v>2004</v>
      </c>
      <c r="B10" s="8">
        <v>12005600000</v>
      </c>
      <c r="C10" t="s">
        <v>31</v>
      </c>
      <c r="D10" t="s">
        <v>27</v>
      </c>
      <c r="E10">
        <v>2004</v>
      </c>
      <c r="F10" s="13">
        <f>B10</f>
        <v>12005600000</v>
      </c>
    </row>
    <row r="11" spans="1:6" ht="12.75" customHeight="1">
      <c r="A11" s="9">
        <f>A10-1</f>
        <v>2003</v>
      </c>
      <c r="B11" s="8">
        <v>19179700000</v>
      </c>
      <c r="C11" t="s">
        <v>32</v>
      </c>
      <c r="E11">
        <v>2003</v>
      </c>
      <c r="F11" s="8">
        <v>24121287000</v>
      </c>
    </row>
    <row r="12" spans="1:6" ht="12.75" customHeight="1">
      <c r="A12" s="9">
        <f>A11-1</f>
        <v>2002</v>
      </c>
      <c r="B12" s="8">
        <v>18822800000</v>
      </c>
      <c r="C12" t="s">
        <v>32</v>
      </c>
      <c r="E12">
        <v>2002</v>
      </c>
      <c r="F12" s="8">
        <v>24211938000</v>
      </c>
    </row>
    <row r="13" spans="1:6" ht="12.75" customHeight="1">
      <c r="A13" s="9">
        <f>A12-1</f>
        <v>2001</v>
      </c>
      <c r="B13" s="8">
        <v>19200000000</v>
      </c>
      <c r="C13" t="s">
        <v>33</v>
      </c>
      <c r="E13">
        <v>2001</v>
      </c>
      <c r="F13" s="8">
        <v>24976000000</v>
      </c>
    </row>
    <row r="14" spans="1:6" ht="12.75" customHeight="1">
      <c r="A14" s="9">
        <f>A13-1</f>
        <v>2000</v>
      </c>
      <c r="B14" s="8">
        <v>18800000000</v>
      </c>
      <c r="C14" t="s">
        <v>34</v>
      </c>
      <c r="E14">
        <v>2000</v>
      </c>
      <c r="F14" s="8">
        <v>25152000000</v>
      </c>
    </row>
    <row r="15" spans="1:6" ht="12.75" customHeight="1">
      <c r="A15" s="9">
        <f>A14-1</f>
        <v>1999</v>
      </c>
      <c r="B15" s="8">
        <v>17711200000</v>
      </c>
      <c r="C15" t="s">
        <v>33</v>
      </c>
      <c r="E15">
        <v>1999</v>
      </c>
      <c r="F15" s="8">
        <v>24491528000</v>
      </c>
    </row>
    <row r="16" spans="1:6" ht="12.75" customHeight="1">
      <c r="A16" s="9">
        <f>A15-1</f>
        <v>1998</v>
      </c>
      <c r="B16" s="8">
        <v>16100000000</v>
      </c>
      <c r="C16" t="s">
        <v>35</v>
      </c>
      <c r="E16">
        <v>1998</v>
      </c>
      <c r="F16" s="8">
        <v>22755000000</v>
      </c>
    </row>
    <row r="17" spans="1:6" ht="12.75" customHeight="1">
      <c r="A17" s="9">
        <f>A16-1</f>
        <v>1997</v>
      </c>
      <c r="B17" s="8">
        <v>15100000000</v>
      </c>
      <c r="C17" t="s">
        <v>35</v>
      </c>
      <c r="E17">
        <v>1997</v>
      </c>
      <c r="F17" s="8">
        <v>21674000000</v>
      </c>
    </row>
    <row r="18" spans="1:6" ht="12.75" customHeight="1">
      <c r="A18" s="9">
        <f>A17-1</f>
        <v>1996</v>
      </c>
      <c r="B18" s="8">
        <v>13500000000</v>
      </c>
      <c r="C18" t="s">
        <v>35</v>
      </c>
      <c r="E18">
        <v>1996</v>
      </c>
      <c r="F18" s="8">
        <v>19822000000</v>
      </c>
    </row>
    <row r="19" spans="1:6" ht="12.75" customHeight="1">
      <c r="A19" s="9">
        <f>A18-1</f>
        <v>1995</v>
      </c>
      <c r="B19" s="8">
        <v>13000000000</v>
      </c>
      <c r="C19" t="s">
        <v>36</v>
      </c>
      <c r="E19">
        <v>1995</v>
      </c>
      <c r="F19" s="8">
        <v>19652000000</v>
      </c>
    </row>
    <row r="20" spans="1:6" ht="12.75" customHeight="1">
      <c r="A20" s="9">
        <f>A19-1</f>
        <v>1994</v>
      </c>
      <c r="B20" s="8">
        <v>12700000000</v>
      </c>
      <c r="C20" t="s">
        <v>36</v>
      </c>
      <c r="E20">
        <v>1994</v>
      </c>
      <c r="F20" s="8">
        <v>19742000000</v>
      </c>
    </row>
    <row r="21" spans="1:6" ht="12.75" customHeight="1">
      <c r="A21" s="9">
        <f>A20-1</f>
        <v>1993</v>
      </c>
      <c r="B21" s="8">
        <v>12700000000</v>
      </c>
      <c r="C21" t="s">
        <v>37</v>
      </c>
      <c r="E21">
        <v>1992</v>
      </c>
      <c r="F21" s="8">
        <v>20854000000</v>
      </c>
    </row>
    <row r="22" spans="1:6" ht="12.75" customHeight="1">
      <c r="A22" s="9">
        <f>A21-1</f>
        <v>1992</v>
      </c>
      <c r="B22" s="8">
        <v>11900000000</v>
      </c>
      <c r="C22" t="s">
        <v>34</v>
      </c>
      <c r="E22">
        <v>1992</v>
      </c>
      <c r="F22" s="8">
        <v>19540000000</v>
      </c>
    </row>
    <row r="23" spans="1:6" ht="12.75" customHeight="1">
      <c r="A23" s="9">
        <f>A22-1</f>
        <v>1991</v>
      </c>
      <c r="B23" s="8">
        <v>10841400000</v>
      </c>
      <c r="C23" t="s">
        <v>37</v>
      </c>
      <c r="E23">
        <v>1991</v>
      </c>
      <c r="F23" s="8">
        <v>18337965000</v>
      </c>
    </row>
    <row r="24" spans="1:6" ht="12.75" customHeight="1">
      <c r="A24" s="9">
        <f>A23-1</f>
        <v>1990</v>
      </c>
      <c r="B24" s="8">
        <v>9378000000</v>
      </c>
      <c r="C24" t="s">
        <v>38</v>
      </c>
      <c r="E24">
        <v>1990</v>
      </c>
      <c r="F24" s="8">
        <v>16530180000</v>
      </c>
    </row>
    <row r="25" spans="1:6" ht="12.75" customHeight="1">
      <c r="A25" s="9">
        <f>A24-1</f>
        <v>1989</v>
      </c>
      <c r="B25" s="8">
        <v>6600000000</v>
      </c>
      <c r="C25" t="s">
        <v>37</v>
      </c>
      <c r="E25">
        <v>1989</v>
      </c>
      <c r="F25" s="8">
        <v>12262110000</v>
      </c>
    </row>
    <row r="26" spans="1:6" ht="12.75" customHeight="1">
      <c r="A26" s="9">
        <f>A25-1</f>
        <v>1988</v>
      </c>
      <c r="B26" s="8">
        <v>5000000000</v>
      </c>
      <c r="C26" t="s">
        <v>36</v>
      </c>
      <c r="E26">
        <v>1988</v>
      </c>
      <c r="F26" s="8">
        <v>9737070000</v>
      </c>
    </row>
    <row r="27" spans="1:6" ht="12.75" customHeight="1">
      <c r="A27" s="9">
        <f>A26-1</f>
        <v>1987</v>
      </c>
      <c r="B27" s="8">
        <v>5000000000</v>
      </c>
      <c r="C27" t="s">
        <v>36</v>
      </c>
      <c r="E27">
        <v>1987</v>
      </c>
      <c r="F27" s="8">
        <v>10139920000</v>
      </c>
    </row>
    <row r="28" spans="1:6" ht="12.75" customHeight="1">
      <c r="A28" s="9">
        <f>A27-1</f>
        <v>1986</v>
      </c>
      <c r="B28" s="8">
        <v>2700000000</v>
      </c>
      <c r="C28" t="s">
        <v>36</v>
      </c>
      <c r="E28">
        <v>1986</v>
      </c>
      <c r="F28" s="8">
        <v>5675400000</v>
      </c>
    </row>
    <row r="29" spans="1:6" ht="12.75" customHeight="1">
      <c r="A29" s="9">
        <f>A28-1</f>
        <v>1985</v>
      </c>
      <c r="B29" s="8">
        <v>2700000000</v>
      </c>
      <c r="C29" t="s">
        <v>39</v>
      </c>
      <c r="E29">
        <v>1985</v>
      </c>
      <c r="F29" s="8">
        <v>5780890000</v>
      </c>
    </row>
    <row r="30" spans="1:6" ht="12.75" customHeight="1">
      <c r="A30" s="9">
        <f>A29-1</f>
        <v>1984</v>
      </c>
      <c r="B30" s="8">
        <v>2400000000</v>
      </c>
      <c r="C30" t="s">
        <v>40</v>
      </c>
      <c r="E30">
        <v>1984</v>
      </c>
      <c r="F30" s="8">
        <v>5321600000</v>
      </c>
    </row>
    <row r="31" spans="1:6" ht="12.75" customHeight="1">
      <c r="A31" s="9">
        <f>A30-1</f>
        <v>1983</v>
      </c>
      <c r="B31" s="8">
        <v>2000000000</v>
      </c>
      <c r="C31" t="s">
        <v>40</v>
      </c>
      <c r="E31">
        <v>1983</v>
      </c>
      <c r="F31" s="8">
        <v>4626100000</v>
      </c>
    </row>
    <row r="32" spans="1:6" ht="12.75" customHeight="1">
      <c r="A32" s="9">
        <f>A31-1</f>
        <v>1982</v>
      </c>
      <c r="B32" s="8">
        <v>1800000000</v>
      </c>
      <c r="C32" t="s">
        <v>40</v>
      </c>
      <c r="E32">
        <v>1982</v>
      </c>
      <c r="F32" s="8">
        <v>4297200000</v>
      </c>
    </row>
    <row r="33" spans="1:6" ht="12.75" customHeight="1">
      <c r="A33" s="9">
        <f>A32-1</f>
        <v>1981</v>
      </c>
      <c r="B33" s="8">
        <v>1500000000</v>
      </c>
      <c r="C33" t="s">
        <v>37</v>
      </c>
      <c r="E33">
        <v>1981</v>
      </c>
      <c r="F33" s="8">
        <v>3801600000</v>
      </c>
    </row>
    <row r="34" spans="1:6" ht="12.75" customHeight="1">
      <c r="A34" s="9">
        <f>A33-1</f>
        <v>1980</v>
      </c>
      <c r="B34" s="8"/>
      <c r="F34" s="8"/>
    </row>
    <row r="35" spans="1:6" ht="12.75" customHeight="1">
      <c r="A35" s="9">
        <f>A34-1</f>
        <v>1979</v>
      </c>
      <c r="B35" s="8"/>
      <c r="F35" s="8"/>
    </row>
    <row r="36" spans="1:6" ht="12.75" customHeight="1">
      <c r="A36" s="9">
        <f>A35-1</f>
        <v>1978</v>
      </c>
      <c r="B36" s="8">
        <v>884100000</v>
      </c>
      <c r="C36" t="s">
        <v>41</v>
      </c>
      <c r="E36">
        <v>1978</v>
      </c>
      <c r="F36" s="8">
        <v>3123900000</v>
      </c>
    </row>
    <row r="37" spans="1:6" ht="12.75" customHeight="1">
      <c r="A37" s="9">
        <f>A36-1</f>
        <v>1977</v>
      </c>
      <c r="B37" s="8">
        <v>865300000</v>
      </c>
      <c r="C37" t="s">
        <v>41</v>
      </c>
      <c r="E37">
        <v>1977</v>
      </c>
      <c r="F37" s="8">
        <v>3289170000</v>
      </c>
    </row>
    <row r="38" spans="1:6" ht="12.75" customHeight="1">
      <c r="A38" s="9">
        <f>A37-1</f>
        <v>1976</v>
      </c>
      <c r="B38" s="8">
        <v>822200000</v>
      </c>
      <c r="C38" t="s">
        <v>41</v>
      </c>
      <c r="E38">
        <v>1976</v>
      </c>
      <c r="F38" s="8">
        <v>3328960000</v>
      </c>
    </row>
    <row r="39" spans="1:6" ht="12.75" customHeight="1">
      <c r="A39" s="9">
        <f>A38-1</f>
        <v>1975</v>
      </c>
      <c r="B39" s="8">
        <v>767600000</v>
      </c>
      <c r="C39" t="s">
        <v>41</v>
      </c>
      <c r="E39">
        <v>1975</v>
      </c>
      <c r="F39" s="8">
        <v>3286700000</v>
      </c>
    </row>
    <row r="40" spans="1:6" ht="12.75" customHeight="1">
      <c r="A40" s="9">
        <f>A39-1</f>
        <v>1974</v>
      </c>
      <c r="B40" s="8">
        <v>733900000</v>
      </c>
      <c r="C40" t="s">
        <v>41</v>
      </c>
      <c r="E40">
        <v>1974</v>
      </c>
      <c r="F40" s="8">
        <v>3429520000</v>
      </c>
    </row>
    <row r="41" spans="1:6" ht="12.75" customHeight="1">
      <c r="A41" s="9">
        <f>A40-1</f>
        <v>1973</v>
      </c>
      <c r="B41" s="8">
        <v>684200000</v>
      </c>
      <c r="C41" t="s">
        <v>41</v>
      </c>
      <c r="E41">
        <v>1973</v>
      </c>
      <c r="F41" s="8">
        <v>3550120000</v>
      </c>
    </row>
    <row r="42" spans="1:6" ht="12.75" customHeight="1">
      <c r="A42" s="9">
        <f>A41-1</f>
        <v>1972</v>
      </c>
      <c r="B42" s="8">
        <v>418000000</v>
      </c>
      <c r="C42" t="s">
        <v>41</v>
      </c>
      <c r="D42" t="s">
        <v>42</v>
      </c>
      <c r="E42">
        <v>1972</v>
      </c>
      <c r="F42" s="8">
        <v>2303790000</v>
      </c>
    </row>
    <row r="43" spans="1:6" ht="12.75" customHeight="1">
      <c r="A43" s="9">
        <f>A42-1</f>
        <v>1971</v>
      </c>
      <c r="B43" s="8">
        <v>212500000</v>
      </c>
      <c r="C43" t="s">
        <v>41</v>
      </c>
      <c r="E43">
        <v>1971</v>
      </c>
      <c r="F43" s="8">
        <v>1208780000</v>
      </c>
    </row>
    <row r="44" spans="1:6" ht="12.75" customHeight="1">
      <c r="A44" s="9">
        <f>A43-1</f>
        <v>1970</v>
      </c>
      <c r="B44" s="8">
        <v>101900000</v>
      </c>
      <c r="C44" t="s">
        <v>41</v>
      </c>
      <c r="E44">
        <v>1970</v>
      </c>
      <c r="F44" s="8">
        <v>605040000</v>
      </c>
    </row>
    <row r="45" spans="2:6" ht="12.75" customHeight="1">
      <c r="B45" s="8"/>
      <c r="F45" s="8"/>
    </row>
    <row r="46" spans="1:6" ht="12.75" customHeight="1">
      <c r="A46" t="s">
        <v>43</v>
      </c>
      <c r="B46" s="8">
        <f>SUM(B2:B44)</f>
        <v>401106400000</v>
      </c>
      <c r="D46" t="s">
        <v>44</v>
      </c>
      <c r="E46" t="s">
        <v>45</v>
      </c>
      <c r="F46" s="8">
        <f>SUM(F2:F44)</f>
        <v>545856060000</v>
      </c>
    </row>
    <row r="47" spans="2:6" ht="12.75" customHeight="1">
      <c r="B47" s="8"/>
      <c r="E47" t="s">
        <v>46</v>
      </c>
      <c r="F47" s="8">
        <f>SUM(F4:F44)</f>
        <v>494473030000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4.7109375" style="0" customWidth="1"/>
    <col min="2" max="2" width="8.57421875" style="0" customWidth="1"/>
    <col min="3" max="3" width="16.140625" style="0" customWidth="1"/>
    <col min="4" max="4" width="29.28125" style="0" customWidth="1"/>
    <col min="5" max="5" width="74.57421875" style="0" customWidth="1"/>
  </cols>
  <sheetData>
    <row r="1" spans="1:5" ht="12.75" customHeight="1">
      <c r="A1" t="s">
        <v>0</v>
      </c>
      <c r="B1" s="14" t="s">
        <v>47</v>
      </c>
      <c r="C1" s="14" t="s">
        <v>48</v>
      </c>
      <c r="D1" t="s">
        <v>49</v>
      </c>
      <c r="E1" t="s">
        <v>50</v>
      </c>
    </row>
    <row r="2" spans="1:3" ht="12.75" customHeight="1">
      <c r="A2">
        <v>2012</v>
      </c>
      <c r="B2" s="14"/>
      <c r="C2" s="14"/>
    </row>
    <row r="3" spans="1:5" ht="12.75" customHeight="1">
      <c r="A3">
        <v>2011</v>
      </c>
      <c r="B3" s="14">
        <v>0.015</v>
      </c>
      <c r="C3" s="14">
        <v>0.08700000000000001</v>
      </c>
      <c r="D3" t="s">
        <v>51</v>
      </c>
      <c r="E3" t="s">
        <v>52</v>
      </c>
    </row>
    <row r="4" spans="1:5" ht="12.75" customHeight="1">
      <c r="A4">
        <v>2010</v>
      </c>
      <c r="B4" s="14">
        <v>0.017</v>
      </c>
      <c r="C4" s="14">
        <v>0.089</v>
      </c>
      <c r="D4" t="s">
        <v>51</v>
      </c>
      <c r="E4" t="s">
        <v>52</v>
      </c>
    </row>
    <row r="5" spans="1:5" ht="12.75" customHeight="1">
      <c r="A5">
        <v>2009</v>
      </c>
      <c r="B5" s="14">
        <v>0.015</v>
      </c>
      <c r="C5" s="14">
        <v>0.08700000000000001</v>
      </c>
      <c r="D5" t="s">
        <v>53</v>
      </c>
      <c r="E5" t="s">
        <v>52</v>
      </c>
    </row>
    <row r="6" spans="1:5" ht="12.75" customHeight="1">
      <c r="A6">
        <v>2008</v>
      </c>
      <c r="B6" s="14">
        <v>0.016</v>
      </c>
      <c r="C6" s="14">
        <v>0.08</v>
      </c>
      <c r="D6" t="s">
        <v>53</v>
      </c>
      <c r="E6" t="s">
        <v>54</v>
      </c>
    </row>
    <row r="7" spans="1:5" ht="12.75" customHeight="1">
      <c r="A7">
        <v>2007</v>
      </c>
      <c r="B7" s="14">
        <v>0.015</v>
      </c>
      <c r="C7" s="14">
        <v>0.08</v>
      </c>
      <c r="D7" t="s">
        <v>55</v>
      </c>
      <c r="E7" t="s">
        <v>56</v>
      </c>
    </row>
    <row r="8" spans="1:5" ht="12.75" customHeight="1">
      <c r="A8">
        <v>2006</v>
      </c>
      <c r="B8" s="14">
        <v>0.016</v>
      </c>
      <c r="C8" s="14">
        <v>0.083</v>
      </c>
      <c r="D8" t="s">
        <v>55</v>
      </c>
      <c r="E8" t="s">
        <v>56</v>
      </c>
    </row>
    <row r="9" spans="1:5" ht="12.75" customHeight="1">
      <c r="A9">
        <v>2005</v>
      </c>
      <c r="B9" s="14">
        <v>0.015</v>
      </c>
      <c r="C9" s="14">
        <v>0.081</v>
      </c>
      <c r="D9" t="s">
        <v>57</v>
      </c>
      <c r="E9" t="s">
        <v>58</v>
      </c>
    </row>
    <row r="10" spans="1:5" ht="12.75" customHeight="1">
      <c r="A10">
        <v>2004</v>
      </c>
      <c r="B10" s="14">
        <v>0.016</v>
      </c>
      <c r="C10" s="14">
        <v>0.079</v>
      </c>
      <c r="D10" t="s">
        <v>57</v>
      </c>
      <c r="E10" t="s">
        <v>58</v>
      </c>
    </row>
    <row r="11" spans="1:5" ht="12.75" customHeight="1">
      <c r="A11" s="9">
        <f>A10-1</f>
        <v>2003</v>
      </c>
      <c r="B11" s="14"/>
      <c r="C11" s="14">
        <v>0.082</v>
      </c>
      <c r="E11" t="s">
        <v>58</v>
      </c>
    </row>
    <row r="12" spans="1:5" ht="12.75" customHeight="1">
      <c r="A12" s="9">
        <f>A11-1</f>
        <v>2002</v>
      </c>
      <c r="B12" s="14">
        <v>0.02</v>
      </c>
      <c r="C12" s="14">
        <v>0.083</v>
      </c>
      <c r="D12" t="s">
        <v>59</v>
      </c>
      <c r="E12" t="s">
        <v>52</v>
      </c>
    </row>
    <row r="13" spans="1:4" ht="12.75" customHeight="1">
      <c r="A13" s="9">
        <f>A12-1</f>
        <v>2001</v>
      </c>
      <c r="B13" s="14">
        <v>0.014100000000000001</v>
      </c>
      <c r="C13" s="14"/>
      <c r="D13" t="s">
        <v>60</v>
      </c>
    </row>
    <row r="14" spans="1:5" ht="12.75" customHeight="1">
      <c r="A14" s="9">
        <f>A13-1</f>
        <v>2000</v>
      </c>
      <c r="B14" s="14">
        <v>0.012</v>
      </c>
      <c r="C14" s="14">
        <v>0.063</v>
      </c>
      <c r="D14" t="s">
        <v>61</v>
      </c>
      <c r="E14" t="s">
        <v>62</v>
      </c>
    </row>
    <row r="15" spans="1:5" ht="12.75" customHeight="1">
      <c r="A15" s="9">
        <f>A14-1</f>
        <v>1999</v>
      </c>
      <c r="B15" s="14"/>
      <c r="C15" s="14">
        <v>0.063</v>
      </c>
      <c r="E15" t="s">
        <v>62</v>
      </c>
    </row>
    <row r="16" spans="1:5" ht="12.75" customHeight="1">
      <c r="A16" s="9">
        <f>A15-1</f>
        <v>1998</v>
      </c>
      <c r="B16" s="14"/>
      <c r="C16" s="14">
        <v>0.062</v>
      </c>
      <c r="E16" t="s">
        <v>63</v>
      </c>
    </row>
    <row r="17" spans="1:5" ht="12.75" customHeight="1">
      <c r="A17" s="9">
        <f>A16-1</f>
        <v>1997</v>
      </c>
      <c r="B17" s="14"/>
      <c r="C17" s="14">
        <v>0.064</v>
      </c>
      <c r="E17" t="s">
        <v>63</v>
      </c>
    </row>
    <row r="18" spans="1:5" ht="12.75" customHeight="1">
      <c r="A18" s="9">
        <f>A17-1</f>
        <v>1996</v>
      </c>
      <c r="B18" s="14"/>
      <c r="C18" s="14">
        <v>0.061</v>
      </c>
      <c r="E18" t="s">
        <v>63</v>
      </c>
    </row>
    <row r="19" spans="1:5" ht="12.75" customHeight="1">
      <c r="A19" s="9">
        <f>A18-1</f>
        <v>1995</v>
      </c>
      <c r="B19" s="14">
        <v>0.018000000000000002</v>
      </c>
      <c r="C19" s="14">
        <v>0.061</v>
      </c>
      <c r="D19" t="s">
        <v>64</v>
      </c>
      <c r="E19" t="s">
        <v>63</v>
      </c>
    </row>
    <row r="20" spans="1:5" ht="12.75" customHeight="1">
      <c r="A20" s="9">
        <f>A19-1</f>
        <v>1994</v>
      </c>
      <c r="B20" s="14"/>
      <c r="C20" s="14">
        <v>0.06</v>
      </c>
      <c r="E20" t="s">
        <v>63</v>
      </c>
    </row>
    <row r="21" spans="1:5" ht="12.75" customHeight="1">
      <c r="A21" s="9">
        <f>A20-1</f>
        <v>1993</v>
      </c>
      <c r="B21" s="14"/>
      <c r="C21" s="14">
        <v>0.059000000000000004</v>
      </c>
      <c r="D21" t="s">
        <v>65</v>
      </c>
      <c r="E21" t="s">
        <v>63</v>
      </c>
    </row>
    <row r="22" spans="1:5" ht="12.75" customHeight="1">
      <c r="A22" s="9">
        <f>A21-1</f>
        <v>1992</v>
      </c>
      <c r="B22" s="14"/>
      <c r="C22" s="14">
        <v>0.058</v>
      </c>
      <c r="E22" t="s">
        <v>66</v>
      </c>
    </row>
    <row r="23" spans="1:5" ht="12.75" customHeight="1">
      <c r="A23" s="9">
        <f>A22-1</f>
        <v>1991</v>
      </c>
      <c r="B23" s="14"/>
      <c r="C23" s="14">
        <v>0.066</v>
      </c>
      <c r="D23" t="s">
        <v>67</v>
      </c>
      <c r="E23" t="s">
        <v>63</v>
      </c>
    </row>
    <row r="24" spans="1:5" ht="12.75" customHeight="1">
      <c r="A24" s="9">
        <f>A23-1</f>
        <v>1990</v>
      </c>
      <c r="B24" s="14"/>
      <c r="C24" s="14">
        <v>0.064</v>
      </c>
      <c r="E24" t="s">
        <v>37</v>
      </c>
    </row>
    <row r="25" spans="1:3" ht="12.75" customHeight="1">
      <c r="A25" s="9">
        <f>A24-1</f>
        <v>1989</v>
      </c>
      <c r="B25" s="14"/>
      <c r="C25" s="14"/>
    </row>
    <row r="26" spans="1:5" ht="12.75" customHeight="1">
      <c r="A26" s="9">
        <f>A25-1</f>
        <v>1988</v>
      </c>
      <c r="B26" s="14"/>
      <c r="C26" s="14">
        <v>0.073</v>
      </c>
      <c r="E26" t="s">
        <v>37</v>
      </c>
    </row>
    <row r="27" spans="1:3" ht="12.75" customHeight="1">
      <c r="A27" s="9">
        <f>A26-1</f>
        <v>1987</v>
      </c>
      <c r="B27" s="14"/>
      <c r="C27" s="14"/>
    </row>
    <row r="28" spans="1:3" ht="12.75" customHeight="1">
      <c r="A28" s="9">
        <f>A27-1</f>
        <v>1986</v>
      </c>
      <c r="B28" s="14"/>
      <c r="C28" s="14"/>
    </row>
    <row r="29" spans="1:5" ht="12.75" customHeight="1">
      <c r="A29" s="9">
        <f>A28-1</f>
        <v>1985</v>
      </c>
      <c r="B29" s="14"/>
      <c r="C29" s="14">
        <v>0.121</v>
      </c>
      <c r="E29" t="s">
        <v>63</v>
      </c>
    </row>
    <row r="30" spans="1:3" ht="12.75" customHeight="1">
      <c r="A30" s="9">
        <f>A29-1</f>
        <v>1984</v>
      </c>
      <c r="B30" s="14"/>
      <c r="C30" s="14"/>
    </row>
    <row r="31" spans="1:3" ht="12.75" customHeight="1">
      <c r="A31" s="9">
        <f>A30-1</f>
        <v>1983</v>
      </c>
      <c r="B31" s="14"/>
      <c r="C31" s="14"/>
    </row>
    <row r="32" spans="1:5" ht="12.75" customHeight="1">
      <c r="A32" s="9">
        <f>A31-1</f>
        <v>1982</v>
      </c>
      <c r="B32" s="14"/>
      <c r="C32" s="14">
        <f>'Past Month Use_ 1976-1993'!H7</f>
        <v>0.145650071123755</v>
      </c>
      <c r="D32" t="s">
        <v>68</v>
      </c>
      <c r="E32" t="s">
        <v>69</v>
      </c>
    </row>
    <row r="33" spans="1:3" ht="12.75" customHeight="1">
      <c r="A33" s="9">
        <f>A32-1</f>
        <v>1981</v>
      </c>
      <c r="B33" s="14"/>
      <c r="C33" s="14"/>
    </row>
    <row r="34" spans="1:3" ht="12.75" customHeight="1">
      <c r="A34" s="9">
        <f>A33-1</f>
        <v>1980</v>
      </c>
      <c r="B34" s="14"/>
      <c r="C34" s="14"/>
    </row>
    <row r="35" spans="1:5" ht="12.75" customHeight="1">
      <c r="A35" s="9">
        <f>A34-1</f>
        <v>1979</v>
      </c>
      <c r="B35" s="14"/>
      <c r="C35" s="14">
        <f>'Past Month Use_ 1976-1993'!F7</f>
        <v>0.18881104651162803</v>
      </c>
      <c r="D35" t="s">
        <v>68</v>
      </c>
      <c r="E35" t="s">
        <v>69</v>
      </c>
    </row>
    <row r="36" spans="1:3" ht="12.75" customHeight="1">
      <c r="A36" s="9">
        <f>A35-1</f>
        <v>1978</v>
      </c>
      <c r="B36" s="14"/>
      <c r="C36" s="14"/>
    </row>
    <row r="37" spans="1:5" ht="12.75" customHeight="1">
      <c r="A37" s="9">
        <f>A36-1</f>
        <v>1977</v>
      </c>
      <c r="B37" s="14"/>
      <c r="C37" s="14">
        <f>'Past Month Use_ 1976-1993'!D7</f>
        <v>0.16501668843419</v>
      </c>
      <c r="D37" t="s">
        <v>68</v>
      </c>
      <c r="E37" t="s">
        <v>69</v>
      </c>
    </row>
    <row r="38" spans="1:5" ht="12.75" customHeight="1">
      <c r="A38" s="9">
        <f>A37-1</f>
        <v>1976</v>
      </c>
      <c r="B38" s="14"/>
      <c r="C38" s="14">
        <f>'Past Month Use_ 1976-1993'!B7</f>
        <v>0.124769450658712</v>
      </c>
      <c r="D38" t="s">
        <v>68</v>
      </c>
      <c r="E38" t="s">
        <v>69</v>
      </c>
    </row>
    <row r="39" spans="1:3" ht="12.75" customHeight="1">
      <c r="A39" s="9">
        <f>A38-1</f>
        <v>1975</v>
      </c>
      <c r="B39" s="14"/>
      <c r="C39" s="14"/>
    </row>
    <row r="40" spans="1:3" ht="12.75" customHeight="1">
      <c r="A40" s="9">
        <f>A39-1</f>
        <v>1974</v>
      </c>
      <c r="B40" s="14"/>
      <c r="C40" s="14"/>
    </row>
    <row r="41" spans="1:3" ht="12.75" customHeight="1">
      <c r="A41" s="9">
        <f>A40-1</f>
        <v>1973</v>
      </c>
      <c r="B41" s="14"/>
      <c r="C41" s="14"/>
    </row>
    <row r="42" spans="1:3" ht="12.75" customHeight="1">
      <c r="A42" s="9">
        <f>A41-1</f>
        <v>1972</v>
      </c>
      <c r="B42" s="14"/>
      <c r="C42" s="14"/>
    </row>
    <row r="43" spans="1:3" ht="12.75" customHeight="1">
      <c r="A43" s="9">
        <f>A42-1</f>
        <v>1971</v>
      </c>
      <c r="B43" s="14"/>
      <c r="C43" s="14"/>
    </row>
    <row r="44" spans="1:3" ht="12.75" customHeight="1">
      <c r="A44" s="9">
        <f>A43-1</f>
        <v>1970</v>
      </c>
      <c r="B44" s="14"/>
      <c r="C44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15.00390625" style="0" customWidth="1"/>
    <col min="2" max="5" width="6.57421875" style="0" customWidth="1"/>
    <col min="6" max="9" width="7.28125" style="0" customWidth="1"/>
    <col min="10" max="21" width="6.57421875" style="0" customWidth="1"/>
  </cols>
  <sheetData>
    <row r="1" spans="1:17" ht="12.75" customHeight="1">
      <c r="A1" s="12" t="s">
        <v>70</v>
      </c>
      <c r="B1" s="15" t="s">
        <v>69</v>
      </c>
      <c r="C1" s="15"/>
      <c r="D1" s="15"/>
      <c r="E1" s="15"/>
      <c r="F1" s="15"/>
      <c r="G1" s="15"/>
      <c r="H1" s="15"/>
      <c r="I1" s="15"/>
      <c r="J1" s="15"/>
      <c r="K1" s="15"/>
      <c r="L1" s="15" t="s">
        <v>71</v>
      </c>
      <c r="M1" s="15"/>
      <c r="N1" s="15"/>
      <c r="O1" s="15"/>
      <c r="P1" s="15"/>
      <c r="Q1" s="15"/>
    </row>
    <row r="2" spans="1:21" ht="12.75" customHeight="1">
      <c r="A2" s="16" t="s">
        <v>0</v>
      </c>
      <c r="B2" s="17">
        <v>1976</v>
      </c>
      <c r="C2" s="17"/>
      <c r="D2" s="17">
        <v>1977</v>
      </c>
      <c r="E2" s="17"/>
      <c r="F2" s="17">
        <v>1979</v>
      </c>
      <c r="G2" s="17"/>
      <c r="H2" s="17">
        <v>1982</v>
      </c>
      <c r="I2" s="17"/>
      <c r="J2" s="17">
        <v>1985</v>
      </c>
      <c r="K2" s="17"/>
      <c r="L2" s="17">
        <v>1988</v>
      </c>
      <c r="M2" s="17"/>
      <c r="N2" s="17">
        <v>1990</v>
      </c>
      <c r="O2" s="17"/>
      <c r="P2" s="17">
        <v>1991</v>
      </c>
      <c r="Q2" s="17"/>
      <c r="R2" s="17">
        <v>1992</v>
      </c>
      <c r="S2" s="17"/>
      <c r="T2" s="17">
        <v>1993</v>
      </c>
      <c r="U2" s="17"/>
    </row>
    <row r="3" spans="1:21" ht="12.75" customHeight="1">
      <c r="A3" s="18"/>
      <c r="B3" s="19" t="s">
        <v>72</v>
      </c>
      <c r="C3" s="19" t="s">
        <v>73</v>
      </c>
      <c r="D3" s="19" t="s">
        <v>72</v>
      </c>
      <c r="E3" s="19" t="s">
        <v>73</v>
      </c>
      <c r="F3" s="19" t="s">
        <v>72</v>
      </c>
      <c r="G3" s="19" t="s">
        <v>73</v>
      </c>
      <c r="H3" s="19" t="s">
        <v>72</v>
      </c>
      <c r="I3" s="19" t="s">
        <v>73</v>
      </c>
      <c r="J3" s="19" t="s">
        <v>72</v>
      </c>
      <c r="K3" s="19" t="s">
        <v>73</v>
      </c>
      <c r="L3" s="19" t="s">
        <v>72</v>
      </c>
      <c r="M3" s="19" t="s">
        <v>73</v>
      </c>
      <c r="N3" s="19" t="s">
        <v>72</v>
      </c>
      <c r="O3" s="19" t="s">
        <v>73</v>
      </c>
      <c r="P3" s="19" t="s">
        <v>72</v>
      </c>
      <c r="Q3" s="19" t="s">
        <v>73</v>
      </c>
      <c r="R3" s="19" t="s">
        <v>72</v>
      </c>
      <c r="S3" s="19" t="s">
        <v>73</v>
      </c>
      <c r="T3" s="19" t="s">
        <v>72</v>
      </c>
      <c r="U3" s="19" t="s">
        <v>73</v>
      </c>
    </row>
    <row r="4" spans="1:21" ht="12.75" customHeight="1">
      <c r="A4" s="18" t="s">
        <v>74</v>
      </c>
      <c r="B4" s="19">
        <v>986</v>
      </c>
      <c r="C4" s="20">
        <f>C12/0.9</f>
        <v>0.13666666666666702</v>
      </c>
      <c r="D4" s="19">
        <v>1272</v>
      </c>
      <c r="E4" s="20">
        <f>E12/0.9</f>
        <v>0.18444444444444402</v>
      </c>
      <c r="F4" s="19">
        <v>2165</v>
      </c>
      <c r="G4" s="21">
        <v>0.185</v>
      </c>
      <c r="H4" s="19">
        <v>1581</v>
      </c>
      <c r="I4" s="19">
        <v>0.132</v>
      </c>
      <c r="J4" s="19">
        <v>2230</v>
      </c>
      <c r="K4" s="19">
        <v>0.149</v>
      </c>
      <c r="L4" s="19">
        <v>3095</v>
      </c>
      <c r="M4" s="19">
        <v>0.092</v>
      </c>
      <c r="N4" s="19">
        <v>2177</v>
      </c>
      <c r="O4" s="19">
        <v>0.081</v>
      </c>
      <c r="P4" s="19">
        <v>8005</v>
      </c>
      <c r="Q4" s="19">
        <v>0.068</v>
      </c>
      <c r="R4" s="19">
        <v>7254</v>
      </c>
      <c r="S4" s="19">
        <v>0.061</v>
      </c>
      <c r="T4" s="19">
        <v>6978</v>
      </c>
      <c r="U4" s="19">
        <v>0.066</v>
      </c>
    </row>
    <row r="5" spans="1:21" ht="12.75" customHeight="1">
      <c r="A5" s="18" t="s">
        <v>75</v>
      </c>
      <c r="B5" s="19">
        <v>882</v>
      </c>
      <c r="C5" s="20">
        <f>C13/0.9</f>
        <v>0.277777777777778</v>
      </c>
      <c r="D5" s="19">
        <v>1500</v>
      </c>
      <c r="E5" s="20">
        <f>E13/0.9</f>
        <v>0.304444444444444</v>
      </c>
      <c r="F5" s="19">
        <v>2044</v>
      </c>
      <c r="G5" s="21">
        <v>0.374</v>
      </c>
      <c r="H5" s="19">
        <v>1283</v>
      </c>
      <c r="I5" s="19">
        <v>0.308</v>
      </c>
      <c r="J5" s="19">
        <v>1812</v>
      </c>
      <c r="K5" s="19">
        <v>0.251</v>
      </c>
      <c r="L5" s="19">
        <v>1505</v>
      </c>
      <c r="M5" s="19">
        <v>0.178</v>
      </c>
      <c r="N5" s="19">
        <v>2052</v>
      </c>
      <c r="O5" s="19">
        <v>0.149</v>
      </c>
      <c r="P5" s="19">
        <v>7937</v>
      </c>
      <c r="Q5" s="19">
        <v>0.154</v>
      </c>
      <c r="R5" s="19">
        <v>7721</v>
      </c>
      <c r="S5" s="19">
        <v>0.13</v>
      </c>
      <c r="T5" s="19">
        <v>5531</v>
      </c>
      <c r="U5" s="19">
        <v>0.135</v>
      </c>
    </row>
    <row r="6" spans="1:21" ht="12.75" customHeight="1">
      <c r="A6" s="18" t="s">
        <v>76</v>
      </c>
      <c r="B6" s="19">
        <v>1708</v>
      </c>
      <c r="C6" s="20">
        <f>C14/0.9</f>
        <v>0.038888888888889</v>
      </c>
      <c r="D6" s="19">
        <v>1822</v>
      </c>
      <c r="E6" s="20">
        <f>E14/0.9</f>
        <v>0.036666666666667</v>
      </c>
      <c r="F6" s="19">
        <v>3015</v>
      </c>
      <c r="G6" s="21">
        <v>0.066</v>
      </c>
      <c r="H6" s="19">
        <v>2760</v>
      </c>
      <c r="I6" s="19">
        <v>0.078</v>
      </c>
      <c r="J6" s="19">
        <v>3979</v>
      </c>
      <c r="K6" s="19">
        <v>0.08</v>
      </c>
      <c r="L6" s="19">
        <v>4214</v>
      </c>
      <c r="M6" s="19">
        <v>0.049</v>
      </c>
      <c r="N6" s="19">
        <v>5030</v>
      </c>
      <c r="O6" s="19">
        <v>0.046</v>
      </c>
      <c r="P6" s="19">
        <v>16652</v>
      </c>
      <c r="Q6" s="19">
        <v>0.046</v>
      </c>
      <c r="R6" s="19">
        <v>13857</v>
      </c>
      <c r="S6" s="19">
        <v>0.041</v>
      </c>
      <c r="T6" s="19">
        <v>13980</v>
      </c>
      <c r="U6" s="19">
        <v>0.041</v>
      </c>
    </row>
    <row r="7" spans="1:21" ht="12.75" customHeight="1">
      <c r="A7" s="18" t="s">
        <v>77</v>
      </c>
      <c r="B7" s="22">
        <f>(((B4*C4)+(B5*C5))+(B6*C6))/SUM(B4:B6)</f>
        <v>0.124769450658712</v>
      </c>
      <c r="C7" s="22"/>
      <c r="D7" s="22">
        <f>(((D4*E4)+(D5*E5))+(D6*E6))/SUM(D4:D6)</f>
        <v>0.16501668843419</v>
      </c>
      <c r="E7" s="22"/>
      <c r="F7" s="23">
        <f>(((F4*G4)+(F5*G5))+(F6*G6))/SUM(F4:F6)</f>
        <v>0.18881104651162803</v>
      </c>
      <c r="G7" s="23"/>
      <c r="H7" s="23">
        <f>(((H4*I4)+(H5*I5))+(H6*I6))/SUM(H4:H6)</f>
        <v>0.145650071123755</v>
      </c>
      <c r="I7" s="23"/>
      <c r="J7" s="23">
        <f>(((J4*K4)+(J5*K5))+(J6*K6))/SUM(J4:J6)</f>
        <v>0.137813489589827</v>
      </c>
      <c r="K7" s="23"/>
      <c r="L7" s="23">
        <f>(((L4*M4)+(L5*M5))+(L6*M6))/SUM(L4:L6)</f>
        <v>0.08612616292262301</v>
      </c>
      <c r="M7" s="23"/>
      <c r="N7" s="23">
        <f>(((N4*O4)+(N5*O5))+(N6*O6))/SUM(N4:N6)</f>
        <v>0.077056377578572</v>
      </c>
      <c r="O7" s="23"/>
      <c r="P7" s="23">
        <f>(((P4*Q4)+(P5*Q5))+(P6*Q6))/SUM(P4:P6)</f>
        <v>0.07770233785359301</v>
      </c>
      <c r="Q7" s="23"/>
      <c r="R7" s="23">
        <f>(((R4*S4)+(R5*S5))+(R6*S6))/SUM(R4:R6)</f>
        <v>0.069865461986682</v>
      </c>
      <c r="S7" s="23"/>
      <c r="T7" s="23">
        <f>(((T4*U4)+(T5*U5))+(T6*U6))/SUM(T4:T6)</f>
        <v>0.067213296085167</v>
      </c>
      <c r="U7" s="23"/>
    </row>
    <row r="8" spans="1:3" ht="12.75" customHeight="1">
      <c r="A8" s="18"/>
      <c r="B8" s="19"/>
      <c r="C8" s="19"/>
    </row>
    <row r="9" spans="1:3" ht="12.75" customHeight="1">
      <c r="A9" s="18"/>
      <c r="B9" s="19"/>
      <c r="C9" s="19"/>
    </row>
    <row r="10" spans="1:3" ht="12.75" customHeight="1">
      <c r="A10" s="18"/>
      <c r="B10" s="19"/>
      <c r="C10" s="19"/>
    </row>
    <row r="11" spans="1:3" ht="12.75" customHeight="1">
      <c r="A11" s="18" t="s">
        <v>78</v>
      </c>
      <c r="B11" s="19"/>
      <c r="C11" s="19"/>
    </row>
    <row r="12" spans="1:21" ht="12.75" customHeight="1">
      <c r="A12" s="24" t="s">
        <v>74</v>
      </c>
      <c r="B12" s="21" t="s">
        <v>79</v>
      </c>
      <c r="C12" s="21">
        <v>0.123</v>
      </c>
      <c r="D12" s="21" t="s">
        <v>79</v>
      </c>
      <c r="E12" s="14">
        <v>0.166</v>
      </c>
      <c r="F12" s="14">
        <f>G12/G4</f>
        <v>0.908108108108108</v>
      </c>
      <c r="G12" s="14">
        <v>0.168</v>
      </c>
      <c r="H12" s="14">
        <f>I12/I4</f>
        <v>0.901515151515151</v>
      </c>
      <c r="I12" s="14">
        <v>0.11900000000000001</v>
      </c>
      <c r="J12" s="14">
        <f>K12/K4</f>
        <v>0.7986577181208051</v>
      </c>
      <c r="K12" s="14">
        <v>0.11900000000000001</v>
      </c>
      <c r="L12" s="14">
        <f>M12/M4</f>
        <v>0.695652173913044</v>
      </c>
      <c r="M12" s="14">
        <v>0.064</v>
      </c>
      <c r="N12" s="14">
        <f>O12/O4</f>
        <v>0.641975308641975</v>
      </c>
      <c r="O12" s="14">
        <v>0.052000000000000005</v>
      </c>
      <c r="P12" s="14">
        <f>Q12/Q4</f>
        <v>0.63235294117647</v>
      </c>
      <c r="Q12" s="14">
        <v>0.043000000000000003</v>
      </c>
      <c r="R12" s="14">
        <f>S12/S4</f>
        <v>0.6557377049180331</v>
      </c>
      <c r="S12" s="14">
        <v>0.04</v>
      </c>
      <c r="T12" s="14">
        <f>U12/U4</f>
        <v>0.7424242424242421</v>
      </c>
      <c r="U12" s="14">
        <v>0.049</v>
      </c>
    </row>
    <row r="13" spans="1:21" ht="12.75" customHeight="1">
      <c r="A13" s="24" t="s">
        <v>75</v>
      </c>
      <c r="B13" s="21" t="s">
        <v>79</v>
      </c>
      <c r="C13" s="21">
        <v>0.25</v>
      </c>
      <c r="D13" s="21" t="s">
        <v>79</v>
      </c>
      <c r="E13" s="14">
        <v>0.274</v>
      </c>
      <c r="F13" s="14">
        <f>G13/G5</f>
        <v>0.943850267379679</v>
      </c>
      <c r="G13" s="14">
        <v>0.353</v>
      </c>
      <c r="H13" s="14">
        <f>I13/I5</f>
        <v>0.9025974025974031</v>
      </c>
      <c r="I13" s="14">
        <v>0.278</v>
      </c>
      <c r="J13" s="14">
        <f>K13/K5</f>
        <v>0.8725099601593621</v>
      </c>
      <c r="K13" s="14">
        <v>0.219</v>
      </c>
      <c r="L13" s="14">
        <f>M13/M5</f>
        <v>0.870786516853932</v>
      </c>
      <c r="M13" s="14">
        <v>0.155</v>
      </c>
      <c r="N13" s="14">
        <f>O13/O5</f>
        <v>0.852348993288591</v>
      </c>
      <c r="O13" s="14">
        <v>0.127</v>
      </c>
      <c r="P13" s="14">
        <f>Q13/Q5</f>
        <v>0.8441558441558441</v>
      </c>
      <c r="Q13" s="14">
        <v>0.13</v>
      </c>
      <c r="R13" s="14">
        <f>S13/S5</f>
        <v>0.846153846153846</v>
      </c>
      <c r="S13" s="14">
        <v>0.11</v>
      </c>
      <c r="T13" s="14">
        <f>U13/U5</f>
        <v>0.8222222222222221</v>
      </c>
      <c r="U13" s="14">
        <v>0.111</v>
      </c>
    </row>
    <row r="14" spans="1:21" ht="12.75" customHeight="1">
      <c r="A14" s="24" t="s">
        <v>76</v>
      </c>
      <c r="B14" s="21" t="s">
        <v>79</v>
      </c>
      <c r="C14" s="21">
        <v>0.035</v>
      </c>
      <c r="D14" s="21" t="s">
        <v>79</v>
      </c>
      <c r="E14" s="14">
        <v>0.033</v>
      </c>
      <c r="F14" s="14">
        <f>G14/G6</f>
        <v>0.9242424242424241</v>
      </c>
      <c r="G14" s="14">
        <v>0.061</v>
      </c>
      <c r="H14" s="14">
        <f>I14/I6</f>
        <v>0.858974358974359</v>
      </c>
      <c r="I14" s="14">
        <v>0.067</v>
      </c>
      <c r="J14" s="14">
        <f>K14/K6</f>
        <v>0.75</v>
      </c>
      <c r="K14" s="14">
        <v>0.06</v>
      </c>
      <c r="L14" s="14">
        <f>M14/M6</f>
        <v>0.7959183673469391</v>
      </c>
      <c r="M14" s="14">
        <v>0.039</v>
      </c>
      <c r="N14" s="14">
        <f>O14/O6</f>
        <v>0.7826086956521741</v>
      </c>
      <c r="O14" s="14">
        <v>0.036000000000000004</v>
      </c>
      <c r="P14" s="14">
        <f>Q14/Q6</f>
        <v>0.717391304347826</v>
      </c>
      <c r="Q14" s="14">
        <v>0.033</v>
      </c>
      <c r="R14" s="14">
        <f>S14/S6</f>
        <v>0.780487804878049</v>
      </c>
      <c r="S14" s="14">
        <v>0.032</v>
      </c>
      <c r="T14" s="14">
        <f>U14/U6</f>
        <v>0.731707317073171</v>
      </c>
      <c r="U14" s="14">
        <v>0.03</v>
      </c>
    </row>
  </sheetData>
  <sheetProtection selectLockedCells="1" selectUnlockedCells="1"/>
  <mergeCells count="22">
    <mergeCell ref="B1:K1"/>
    <mergeCell ref="L1:Q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