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20" windowHeight="9300" tabRatio="807" activeTab="1"/>
  </bookViews>
  <sheets>
    <sheet name="Index" sheetId="1" r:id="rId1"/>
    <sheet name="20060522" sheetId="2" r:id="rId2"/>
    <sheet name="20060126" sheetId="3" r:id="rId3"/>
    <sheet name="20050609" sheetId="4" r:id="rId4"/>
    <sheet name="20041216" sheetId="5" r:id="rId5"/>
    <sheet name="20040527" sheetId="6" r:id="rId6"/>
    <sheet name="20040115" sheetId="7" r:id="rId7"/>
    <sheet name="20030423" sheetId="8" r:id="rId8"/>
    <sheet name="20020425" sheetId="9" r:id="rId9"/>
    <sheet name="20010421" sheetId="10" r:id="rId10"/>
    <sheet name="20000417" sheetId="11" r:id="rId11"/>
    <sheet name="19980409" sheetId="12" r:id="rId12"/>
    <sheet name="19971030" sheetId="13" r:id="rId13"/>
    <sheet name="Sheet7" sheetId="14" r:id="rId14"/>
  </sheets>
  <definedNames/>
  <calcPr fullCalcOnLoad="1"/>
</workbook>
</file>

<file path=xl/sharedStrings.xml><?xml version="1.0" encoding="utf-8"?>
<sst xmlns="http://schemas.openxmlformats.org/spreadsheetml/2006/main" count="343" uniqueCount="199">
  <si>
    <t>Argentina</t>
  </si>
  <si>
    <t>Peso 4.75</t>
  </si>
  <si>
    <t>Australia</t>
  </si>
  <si>
    <t>A$3.20</t>
  </si>
  <si>
    <t>Brazil</t>
  </si>
  <si>
    <t>Real5.45</t>
  </si>
  <si>
    <t>Britain</t>
  </si>
  <si>
    <t>£1.99</t>
  </si>
  <si>
    <t>Canada</t>
  </si>
  <si>
    <t>C$3.20</t>
  </si>
  <si>
    <t>China</t>
  </si>
  <si>
    <t>Yuan10.50</t>
  </si>
  <si>
    <t>Euro area</t>
  </si>
  <si>
    <t>Hong Kong</t>
  </si>
  <si>
    <t>HK$12.00</t>
  </si>
  <si>
    <t>Hungary</t>
  </si>
  <si>
    <t>Forint 523</t>
  </si>
  <si>
    <t>Indonesia</t>
  </si>
  <si>
    <t>Rupiah14,545</t>
  </si>
  <si>
    <t>Japan</t>
  </si>
  <si>
    <t>¥260</t>
  </si>
  <si>
    <t>Malaysia</t>
  </si>
  <si>
    <t>M$5.10</t>
  </si>
  <si>
    <t>Mexico</t>
  </si>
  <si>
    <t>Peso24.0</t>
  </si>
  <si>
    <t>New Zealand</t>
  </si>
  <si>
    <t>NZ$4.50</t>
  </si>
  <si>
    <t>Poland</t>
  </si>
  <si>
    <t>Zloty6.40</t>
  </si>
  <si>
    <t>Russia</t>
  </si>
  <si>
    <t>Rouble41.50</t>
  </si>
  <si>
    <t>Singapore</t>
  </si>
  <si>
    <t>s$3.60</t>
  </si>
  <si>
    <t>South Africa</t>
  </si>
  <si>
    <t>Rand14.05</t>
  </si>
  <si>
    <t>South Korea</t>
  </si>
  <si>
    <t>Won2,500</t>
  </si>
  <si>
    <t>Sweden</t>
  </si>
  <si>
    <t>Skr30.0</t>
  </si>
  <si>
    <t>Switzerland</t>
  </si>
  <si>
    <t>SFr6.23</t>
  </si>
  <si>
    <t>Taiwan</t>
  </si>
  <si>
    <t>NT$75.25</t>
  </si>
  <si>
    <t>Thailand</t>
  </si>
  <si>
    <t>Baht60.0</t>
  </si>
  <si>
    <t>Country</t>
  </si>
  <si>
    <t>BigMac Price</t>
  </si>
  <si>
    <t>Actual</t>
  </si>
  <si>
    <t>Exchange Rate</t>
  </si>
  <si>
    <t xml:space="preserve">1 USD = </t>
  </si>
  <si>
    <t>Over(+) / Under(-) Valuation against the dollar, %</t>
  </si>
  <si>
    <t>Purchasing Power Price</t>
  </si>
  <si>
    <t>in Local Currency</t>
  </si>
  <si>
    <t>in US dollars</t>
  </si>
  <si>
    <t>countries, translated by the FX rate (or exchange rate) of that country's currency against a "base currency".</t>
  </si>
  <si>
    <t>Big Mac Index - aka Burgernomics</t>
  </si>
  <si>
    <r>
      <t>Purchasing Power Parity (PPP)</t>
    </r>
    <r>
      <rPr>
        <sz val="10"/>
        <rFont val="Arial"/>
        <family val="2"/>
      </rPr>
      <t xml:space="preserve">: is a measure of the relative purchasing power of different currencies. It is measured by the price of the same goods in different </t>
    </r>
  </si>
  <si>
    <t>Aruba</t>
  </si>
  <si>
    <t>United States</t>
  </si>
  <si>
    <t>Bulgaria</t>
  </si>
  <si>
    <t>Columbia</t>
  </si>
  <si>
    <t>Costa Rica</t>
  </si>
  <si>
    <t>Croatia</t>
  </si>
  <si>
    <t>Chile</t>
  </si>
  <si>
    <t>Czech Rep.</t>
  </si>
  <si>
    <t>Denmark</t>
  </si>
  <si>
    <t>Dominican Rep</t>
  </si>
  <si>
    <t>Estonia</t>
  </si>
  <si>
    <t>Egypt</t>
  </si>
  <si>
    <t>Fiji</t>
  </si>
  <si>
    <t>Georgia</t>
  </si>
  <si>
    <t>Guatemala</t>
  </si>
  <si>
    <t>Honduras</t>
  </si>
  <si>
    <t>Iceland</t>
  </si>
  <si>
    <t>Jamaica</t>
  </si>
  <si>
    <t>Jordan</t>
  </si>
  <si>
    <t>Latvia</t>
  </si>
  <si>
    <t>Lebanon</t>
  </si>
  <si>
    <t>Lithuania</t>
  </si>
  <si>
    <t>Macau</t>
  </si>
  <si>
    <t>Macedonia</t>
  </si>
  <si>
    <t>Moldava</t>
  </si>
  <si>
    <t>Morocco</t>
  </si>
  <si>
    <t>Nicaragua</t>
  </si>
  <si>
    <t>Norway</t>
  </si>
  <si>
    <t>Pakistan</t>
  </si>
  <si>
    <t>Paraguay</t>
  </si>
  <si>
    <t>Peru</t>
  </si>
  <si>
    <t>Phillipines</t>
  </si>
  <si>
    <t>Qatar</t>
  </si>
  <si>
    <t>Saudi Arabia</t>
  </si>
  <si>
    <t>Serbia</t>
  </si>
  <si>
    <t>Slovakia</t>
  </si>
  <si>
    <t>Slovenia</t>
  </si>
  <si>
    <t>Sri Lanka</t>
  </si>
  <si>
    <t>Turkey</t>
  </si>
  <si>
    <t>Ukraine</t>
  </si>
  <si>
    <t>UAE</t>
  </si>
  <si>
    <t>Uruguay</t>
  </si>
  <si>
    <t>Venezuela</t>
  </si>
  <si>
    <r>
      <t>How to read this table</t>
    </r>
    <r>
      <rPr>
        <sz val="12"/>
        <rFont val="Arial"/>
        <family val="2"/>
      </rPr>
      <t>:</t>
    </r>
  </si>
  <si>
    <t>In this case, the goods is the Big Mac. For example, if a BigMac costs €2.75 in the countries that use Euro and costs $2.65 in US, then the PPP exchange rate would be 2.75/2.65 = 1.0377.</t>
  </si>
  <si>
    <t>If the actual exchange rate is lower, then the BigMac theory says that you should expect the value of the Euro to go up until it reaches the PPP exchange rate. If the actual exchange rate is higher, then the BigMac theory says that you should expect the value of the Euro to go down until it reaches the PPP exchange rate.</t>
  </si>
  <si>
    <t>The Over/Under valuation against the dollar is calculated as:</t>
  </si>
  <si>
    <t>(PPP - Exchange Rate)        </t>
  </si>
  <si>
    <t>----------------------------------     x 100</t>
  </si>
  <si>
    <t>Exchange Rate         </t>
  </si>
  <si>
    <t>Actual Exchange Rate</t>
  </si>
  <si>
    <t>-</t>
  </si>
  <si>
    <t>Peso 2.50</t>
  </si>
  <si>
    <t>0.8562 0.7862</t>
  </si>
  <si>
    <t>2.92 3.18</t>
  </si>
  <si>
    <t>A$3.00</t>
  </si>
  <si>
    <t>2.27 1.8168</t>
  </si>
  <si>
    <t>1.3216 1.6513</t>
  </si>
  <si>
    <t>15.0121 -7.9513</t>
  </si>
  <si>
    <t>Real3.60</t>
  </si>
  <si>
    <t>1.5999 0.9844</t>
  </si>
  <si>
    <t>2.2501 3.6569</t>
  </si>
  <si>
    <t>3.5397 3.1329</t>
  </si>
  <si>
    <t>1.7787 1.5743‡</t>
  </si>
  <si>
    <t>38.7407 22.796</t>
  </si>
  <si>
    <t>1.28‡</t>
  </si>
  <si>
    <t>C$2.99</t>
  </si>
  <si>
    <t>2.8401 2.2285</t>
  </si>
  <si>
    <t>1.1725 1.4943</t>
  </si>
  <si>
    <t>11.7271 -12.3335</t>
  </si>
  <si>
    <t>Yuan9.90</t>
  </si>
  <si>
    <t>1.2211 1.1946</t>
  </si>
  <si>
    <t>8.1072 8.2875</t>
  </si>
  <si>
    <t>Dkr24.75</t>
  </si>
  <si>
    <t>4.0032 3.586</t>
  </si>
  <si>
    <t>6.1826 6.9019</t>
  </si>
  <si>
    <t>57.5389 41.1206</t>
  </si>
  <si>
    <t>3.1024 2.7661</t>
  </si>
  <si>
    <t>0.8284 0.9291</t>
  </si>
  <si>
    <t>19.5075 6.5547</t>
  </si>
  <si>
    <t>HK$10.2</t>
  </si>
  <si>
    <t>1.379 1.3716</t>
  </si>
  <si>
    <t>7.7592 7.801</t>
  </si>
  <si>
    <t>Forint 399</t>
  </si>
  <si>
    <t>1.9405 1.7551</t>
  </si>
  <si>
    <t>205.62 227.34</t>
  </si>
  <si>
    <t>Rupiah14,700</t>
  </si>
  <si>
    <t>1.4375 1.6533</t>
  </si>
  <si>
    <t>10226 8891.3</t>
  </si>
  <si>
    <t>Israel</t>
  </si>
  <si>
    <t>Shekel 13.9</t>
  </si>
  <si>
    <t>3.0326 2.853</t>
  </si>
  <si>
    <t>4.5836 4.872</t>
  </si>
  <si>
    <t>19.3385 12.2742</t>
  </si>
  <si>
    <t>¥294</t>
  </si>
  <si>
    <t>2.6203 2.5066</t>
  </si>
  <si>
    <t>112.2 117.29</t>
  </si>
  <si>
    <t>3.3868 -1.0998</t>
  </si>
  <si>
    <t>M$4.52</t>
  </si>
  <si>
    <t>1.1996 1.1889</t>
  </si>
  <si>
    <t>3.7679 3.8017</t>
  </si>
  <si>
    <t>Peso21.9</t>
  </si>
  <si>
    <t>NaN NaN</t>
  </si>
  <si>
    <t>NZ$3.60</t>
  </si>
  <si>
    <t>2.4696 2.0338</t>
  </si>
  <si>
    <t>1.4577 1.7701</t>
  </si>
  <si>
    <t>Zloty5.90</t>
  </si>
  <si>
    <t>Rouble35.00</t>
  </si>
  <si>
    <t>1.2255 1.1064</t>
  </si>
  <si>
    <t>28.56 31.635</t>
  </si>
  <si>
    <t>s$3.30</t>
  </si>
  <si>
    <t>1.9541 1.9036</t>
  </si>
  <si>
    <t>1.6888 1.7336</t>
  </si>
  <si>
    <t>Rand9.70</t>
  </si>
  <si>
    <t>1.518 1.1986</t>
  </si>
  <si>
    <t>6.39 8.0931</t>
  </si>
  <si>
    <t>Won3,000</t>
  </si>
  <si>
    <t>2.9005 2.5164</t>
  </si>
  <si>
    <t>1034.3 1192.2</t>
  </si>
  <si>
    <t>14.1835 -0.9394</t>
  </si>
  <si>
    <t>Skr24.0</t>
  </si>
  <si>
    <t>3.0832 2.8323</t>
  </si>
  <si>
    <t>7.7842 8.4737</t>
  </si>
  <si>
    <t>21.3998 11.5215</t>
  </si>
  <si>
    <t>SFr6.30</t>
  </si>
  <si>
    <t>4.8864 4.6423</t>
  </si>
  <si>
    <t>1.2893 1.3571</t>
  </si>
  <si>
    <t>92.3524 82.7426</t>
  </si>
  <si>
    <t>NT$70.0</t>
  </si>
  <si>
    <t>2.1024 2.0098</t>
  </si>
  <si>
    <t>33.295 34.83</t>
  </si>
  <si>
    <t>Baht55.0</t>
  </si>
  <si>
    <t>1.3328 1.285</t>
  </si>
  <si>
    <t>41.266 42.801</t>
  </si>
  <si>
    <t>France</t>
  </si>
  <si>
    <t>Germany</t>
  </si>
  <si>
    <t>Italy</t>
  </si>
  <si>
    <t>Netherlands</t>
  </si>
  <si>
    <t>Spain</t>
  </si>
  <si>
    <t>Euro %</t>
  </si>
  <si>
    <t>Euro</t>
  </si>
  <si>
    <t>ESTIMATED!!!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</si>
</sst>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00000000%"/>
  </numFmts>
  <fonts count="8">
    <font>
      <sz val="10"/>
      <name val="Arial"/>
      <family val="0"/>
    </font>
    <font>
      <b/>
      <sz val="12"/>
      <name val="Arial"/>
      <family val="0"/>
    </font>
    <font>
      <b/>
      <sz val="7.5"/>
      <name val="Arial"/>
      <family val="0"/>
    </font>
    <font>
      <sz val="8"/>
      <name val="Arial"/>
      <family val="0"/>
    </font>
    <font>
      <b/>
      <sz val="10"/>
      <name val="Arial"/>
      <family val="2"/>
    </font>
    <font>
      <sz val="12"/>
      <name val="Arial"/>
      <family val="2"/>
    </font>
    <font>
      <sz val="11"/>
      <name val="Arial"/>
      <family val="2"/>
    </font>
    <font>
      <b/>
      <sz val="16"/>
      <name val="Arial"/>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14">
    <border>
      <left/>
      <right/>
      <top/>
      <bottom/>
      <diagonal/>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1" fillId="0" borderId="4" xfId="0" applyFont="1" applyBorder="1" applyAlignment="1">
      <alignment horizontal="center" vertical="top" wrapText="1"/>
    </xf>
    <xf numFmtId="0" fontId="1" fillId="3" borderId="4" xfId="0" applyFont="1" applyFill="1" applyBorder="1" applyAlignment="1">
      <alignment horizontal="center" vertical="top" wrapText="1"/>
    </xf>
    <xf numFmtId="0" fontId="4" fillId="0" borderId="0" xfId="0" applyFont="1" applyAlignment="1">
      <alignment/>
    </xf>
    <xf numFmtId="0" fontId="1" fillId="0" borderId="0" xfId="0" applyFont="1" applyAlignment="1">
      <alignment/>
    </xf>
    <xf numFmtId="0" fontId="0" fillId="0" borderId="0" xfId="0" applyAlignment="1">
      <alignment horizontal="left"/>
    </xf>
    <xf numFmtId="0" fontId="0" fillId="0" borderId="0" xfId="0" applyFont="1" applyAlignment="1">
      <alignment/>
    </xf>
    <xf numFmtId="0" fontId="0" fillId="0" borderId="0" xfId="0" applyFont="1" applyAlignment="1">
      <alignment horizontal="left"/>
    </xf>
    <xf numFmtId="9" fontId="0" fillId="0" borderId="0" xfId="0" applyNumberFormat="1" applyAlignment="1">
      <alignment/>
    </xf>
    <xf numFmtId="2" fontId="0" fillId="0" borderId="0" xfId="0" applyNumberFormat="1" applyAlignment="1">
      <alignment/>
    </xf>
    <xf numFmtId="0" fontId="4" fillId="2" borderId="1" xfId="0" applyFont="1" applyFill="1" applyBorder="1" applyAlignment="1">
      <alignment horizontal="center" wrapText="1"/>
    </xf>
    <xf numFmtId="0" fontId="4" fillId="2" borderId="5" xfId="0" applyFont="1" applyFill="1" applyBorder="1" applyAlignment="1">
      <alignment horizontal="center" wrapText="1"/>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0" fillId="0" borderId="4" xfId="0" applyBorder="1" applyAlignment="1">
      <alignment horizontal="center" wrapText="1"/>
    </xf>
    <xf numFmtId="0" fontId="4" fillId="0" borderId="4" xfId="0" applyFont="1" applyBorder="1" applyAlignment="1">
      <alignment horizontal="center" wrapText="1"/>
    </xf>
    <xf numFmtId="0" fontId="0" fillId="3" borderId="4" xfId="0" applyFill="1" applyBorder="1" applyAlignment="1">
      <alignment horizontal="center" wrapText="1"/>
    </xf>
    <xf numFmtId="0" fontId="4" fillId="3" borderId="4" xfId="0" applyFont="1" applyFill="1" applyBorder="1" applyAlignment="1">
      <alignment horizontal="center" wrapText="1"/>
    </xf>
    <xf numFmtId="0" fontId="0" fillId="0" borderId="4" xfId="0" applyBorder="1" applyAlignment="1">
      <alignment wrapText="1"/>
    </xf>
    <xf numFmtId="3" fontId="0" fillId="0" borderId="4" xfId="0" applyNumberFormat="1" applyBorder="1" applyAlignment="1">
      <alignment horizontal="center" wrapText="1"/>
    </xf>
    <xf numFmtId="0" fontId="4" fillId="2" borderId="6" xfId="0" applyFont="1" applyFill="1" applyBorder="1" applyAlignment="1">
      <alignment horizontal="center" wrapText="1"/>
    </xf>
    <xf numFmtId="0" fontId="4" fillId="2" borderId="3" xfId="0" applyFont="1" applyFill="1" applyBorder="1" applyAlignment="1">
      <alignment horizontal="center" wrapText="1"/>
    </xf>
    <xf numFmtId="40" fontId="0" fillId="0" borderId="4" xfId="0" applyNumberFormat="1" applyBorder="1" applyAlignment="1">
      <alignment wrapText="1"/>
    </xf>
    <xf numFmtId="2" fontId="0" fillId="3" borderId="4" xfId="0" applyNumberFormat="1" applyFill="1" applyBorder="1" applyAlignment="1">
      <alignment horizontal="center" wrapText="1"/>
    </xf>
    <xf numFmtId="14" fontId="0" fillId="0" borderId="0" xfId="0" applyNumberFormat="1" applyAlignment="1">
      <alignment/>
    </xf>
    <xf numFmtId="0" fontId="0" fillId="3" borderId="7" xfId="0" applyFont="1" applyFill="1" applyBorder="1" applyAlignment="1">
      <alignment horizontal="left" wrapText="1"/>
    </xf>
    <xf numFmtId="0" fontId="1" fillId="3" borderId="8"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0"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1" fillId="3" borderId="2" xfId="0" applyFont="1" applyFill="1" applyBorder="1" applyAlignment="1">
      <alignment horizontal="center" vertical="top" wrapText="1"/>
    </xf>
    <xf numFmtId="10" fontId="0" fillId="0" borderId="0" xfId="0" applyNumberFormat="1" applyAlignment="1">
      <alignment/>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13"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11" xfId="0" applyFont="1" applyFill="1" applyBorder="1" applyAlignment="1">
      <alignment horizontal="center" vertical="top" wrapText="1"/>
    </xf>
    <xf numFmtId="0" fontId="1" fillId="3" borderId="12" xfId="0" applyFont="1" applyFill="1" applyBorder="1" applyAlignment="1">
      <alignment horizontal="center" vertical="top" wrapText="1"/>
    </xf>
    <xf numFmtId="0" fontId="1" fillId="3" borderId="13"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Big Mac Index 2000-2006</a:t>
            </a:r>
          </a:p>
        </c:rich>
      </c:tx>
      <c:layout>
        <c:manualLayout>
          <c:xMode val="factor"/>
          <c:yMode val="factor"/>
          <c:x val="0.2695"/>
          <c:y val="0.43125"/>
        </c:manualLayout>
      </c:layout>
      <c:spPr>
        <a:noFill/>
        <a:ln>
          <a:noFill/>
        </a:ln>
      </c:spPr>
    </c:title>
    <c:plotArea>
      <c:layout>
        <c:manualLayout>
          <c:xMode val="edge"/>
          <c:yMode val="edge"/>
          <c:x val="0.016"/>
          <c:y val="0.015"/>
          <c:w val="0.984"/>
          <c:h val="0.93325"/>
        </c:manualLayout>
      </c:layout>
      <c:barChart>
        <c:barDir val="bar"/>
        <c:grouping val="clustered"/>
        <c:varyColors val="0"/>
        <c:ser>
          <c:idx val="6"/>
          <c:order val="0"/>
          <c:tx>
            <c:v>10/30/1997</c:v>
          </c:tx>
          <c:invertIfNegative val="0"/>
          <c:extLst>
            <c:ext xmlns:c14="http://schemas.microsoft.com/office/drawing/2007/8/2/chart" uri="{6F2FDCE9-48DA-4B69-8628-5D25D57E5C99}">
              <c14:invertSolidFillFmt>
                <c14:spPr>
                  <a:solidFill>
                    <a:srgbClr val="000000"/>
                  </a:solidFill>
                </c14:spPr>
              </c14:invertSolidFillFmt>
            </c:ext>
          </c:extLst>
          <c:cat>
            <c:strRef>
              <c:f>Index!$A$121:$A$142</c:f>
              <c:strCache/>
            </c:strRef>
          </c:cat>
          <c:val>
            <c:numRef>
              <c:f>Index!$B$121:$B$142</c:f>
              <c:numCache/>
            </c:numRef>
          </c:val>
        </c:ser>
        <c:ser>
          <c:idx val="0"/>
          <c:order val="1"/>
          <c:tx>
            <c:v>4/17/2000</c:v>
          </c:tx>
          <c:invertIfNegative val="0"/>
          <c:extLst>
            <c:ext xmlns:c14="http://schemas.microsoft.com/office/drawing/2007/8/2/chart" uri="{6F2FDCE9-48DA-4B69-8628-5D25D57E5C99}">
              <c14:invertSolidFillFmt>
                <c14:spPr>
                  <a:solidFill>
                    <a:srgbClr val="000000"/>
                  </a:solidFill>
                </c14:spPr>
              </c14:invertSolidFillFmt>
            </c:ext>
          </c:extLst>
          <c:cat>
            <c:strRef>
              <c:f>Index!$A$121:$A$142</c:f>
              <c:strCache/>
            </c:strRef>
          </c:cat>
          <c:val>
            <c:numRef>
              <c:f>Index!$C$121:$C$142</c:f>
              <c:numCache/>
            </c:numRef>
          </c:val>
        </c:ser>
        <c:ser>
          <c:idx val="1"/>
          <c:order val="2"/>
          <c:tx>
            <c:v>4/21/2001</c:v>
          </c:tx>
          <c:invertIfNegative val="0"/>
          <c:extLst>
            <c:ext xmlns:c14="http://schemas.microsoft.com/office/drawing/2007/8/2/chart" uri="{6F2FDCE9-48DA-4B69-8628-5D25D57E5C99}">
              <c14:invertSolidFillFmt>
                <c14:spPr>
                  <a:solidFill>
                    <a:srgbClr val="000000"/>
                  </a:solidFill>
                </c14:spPr>
              </c14:invertSolidFillFmt>
            </c:ext>
          </c:extLst>
          <c:cat>
            <c:strRef>
              <c:f>Index!$A$121:$A$142</c:f>
              <c:strCache/>
            </c:strRef>
          </c:cat>
          <c:val>
            <c:numRef>
              <c:f>Index!$D$121:$D$142</c:f>
              <c:numCache/>
            </c:numRef>
          </c:val>
        </c:ser>
        <c:ser>
          <c:idx val="2"/>
          <c:order val="3"/>
          <c:tx>
            <c:v>4/25/2002</c:v>
          </c:tx>
          <c:invertIfNegative val="0"/>
          <c:extLst>
            <c:ext xmlns:c14="http://schemas.microsoft.com/office/drawing/2007/8/2/chart" uri="{6F2FDCE9-48DA-4B69-8628-5D25D57E5C99}">
              <c14:invertSolidFillFmt>
                <c14:spPr>
                  <a:solidFill>
                    <a:srgbClr val="000000"/>
                  </a:solidFill>
                </c14:spPr>
              </c14:invertSolidFillFmt>
            </c:ext>
          </c:extLst>
          <c:cat>
            <c:strRef>
              <c:f>Index!$A$121:$A$142</c:f>
              <c:strCache/>
            </c:strRef>
          </c:cat>
          <c:val>
            <c:numRef>
              <c:f>Index!$E$121:$E$142</c:f>
              <c:numCache/>
            </c:numRef>
          </c:val>
        </c:ser>
        <c:ser>
          <c:idx val="3"/>
          <c:order val="4"/>
          <c:tx>
            <c:v>4/23/2003</c:v>
          </c:tx>
          <c:invertIfNegative val="0"/>
          <c:extLst>
            <c:ext xmlns:c14="http://schemas.microsoft.com/office/drawing/2007/8/2/chart" uri="{6F2FDCE9-48DA-4B69-8628-5D25D57E5C99}">
              <c14:invertSolidFillFmt>
                <c14:spPr>
                  <a:solidFill>
                    <a:srgbClr val="000000"/>
                  </a:solidFill>
                </c14:spPr>
              </c14:invertSolidFillFmt>
            </c:ext>
          </c:extLst>
          <c:cat>
            <c:strRef>
              <c:f>Index!$A$121:$A$142</c:f>
              <c:strCache/>
            </c:strRef>
          </c:cat>
          <c:val>
            <c:numRef>
              <c:f>Index!$F$121:$F$142</c:f>
              <c:numCache/>
            </c:numRef>
          </c:val>
        </c:ser>
        <c:ser>
          <c:idx val="4"/>
          <c:order val="5"/>
          <c:tx>
            <c:v>5/27/2004</c:v>
          </c:tx>
          <c:invertIfNegative val="0"/>
          <c:extLst>
            <c:ext xmlns:c14="http://schemas.microsoft.com/office/drawing/2007/8/2/chart" uri="{6F2FDCE9-48DA-4B69-8628-5D25D57E5C99}">
              <c14:invertSolidFillFmt>
                <c14:spPr>
                  <a:solidFill>
                    <a:srgbClr val="000000"/>
                  </a:solidFill>
                </c14:spPr>
              </c14:invertSolidFillFmt>
            </c:ext>
          </c:extLst>
          <c:cat>
            <c:strRef>
              <c:f>Index!$A$121:$A$142</c:f>
              <c:strCache/>
            </c:strRef>
          </c:cat>
          <c:val>
            <c:numRef>
              <c:f>Index!$H$121:$H$142</c:f>
              <c:numCache/>
            </c:numRef>
          </c:val>
        </c:ser>
        <c:ser>
          <c:idx val="5"/>
          <c:order val="6"/>
          <c:tx>
            <c:v>6/9/2005</c:v>
          </c:tx>
          <c:invertIfNegative val="0"/>
          <c:extLst>
            <c:ext xmlns:c14="http://schemas.microsoft.com/office/drawing/2007/8/2/chart" uri="{6F2FDCE9-48DA-4B69-8628-5D25D57E5C99}">
              <c14:invertSolidFillFmt>
                <c14:spPr>
                  <a:solidFill>
                    <a:srgbClr val="000000"/>
                  </a:solidFill>
                </c14:spPr>
              </c14:invertSolidFillFmt>
            </c:ext>
          </c:extLst>
          <c:cat>
            <c:strRef>
              <c:f>Index!$A$121:$A$142</c:f>
              <c:strCache/>
            </c:strRef>
          </c:cat>
          <c:val>
            <c:numRef>
              <c:f>Index!$J$121:$J$142</c:f>
              <c:numCache/>
            </c:numRef>
          </c:val>
        </c:ser>
        <c:ser>
          <c:idx val="7"/>
          <c:order val="7"/>
          <c:tx>
            <c:v>1/26/2006</c:v>
          </c:tx>
          <c:invertIfNegative val="0"/>
          <c:extLst>
            <c:ext xmlns:c14="http://schemas.microsoft.com/office/drawing/2007/8/2/chart" uri="{6F2FDCE9-48DA-4B69-8628-5D25D57E5C99}">
              <c14:invertSolidFillFmt>
                <c14:spPr>
                  <a:solidFill>
                    <a:srgbClr val="000000"/>
                  </a:solidFill>
                </c14:spPr>
              </c14:invertSolidFillFmt>
            </c:ext>
          </c:extLst>
          <c:val>
            <c:numRef>
              <c:f>Index!$K$121:$K$142</c:f>
              <c:numCache/>
            </c:numRef>
          </c:val>
        </c:ser>
        <c:axId val="65762669"/>
        <c:axId val="49608330"/>
      </c:barChart>
      <c:catAx>
        <c:axId val="65762669"/>
        <c:scaling>
          <c:orientation val="minMax"/>
        </c:scaling>
        <c:axPos val="l"/>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49608330"/>
        <c:crossesAt val="-0.8"/>
        <c:auto val="1"/>
        <c:lblOffset val="100"/>
        <c:tickLblSkip val="1"/>
        <c:noMultiLvlLbl val="0"/>
      </c:catAx>
      <c:valAx>
        <c:axId val="49608330"/>
        <c:scaling>
          <c:orientation val="minMax"/>
          <c:max val="0.6"/>
          <c:min val="-0.6"/>
        </c:scaling>
        <c:axPos val="b"/>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5762669"/>
        <c:crossesAt val="1"/>
        <c:crossBetween val="between"/>
        <c:dispUnits/>
      </c:valAx>
      <c:spPr>
        <a:solidFill>
          <a:srgbClr val="FFFFFF"/>
        </a:solidFill>
        <a:ln w="12700">
          <a:solidFill>
            <a:srgbClr val="808080"/>
          </a:solidFill>
        </a:ln>
      </c:spPr>
    </c:plotArea>
    <c:legend>
      <c:legendPos val="b"/>
      <c:layout>
        <c:manualLayout>
          <c:xMode val="edge"/>
          <c:yMode val="edge"/>
          <c:x val="0"/>
          <c:y val="0.95125"/>
          <c:w val="1"/>
          <c:h val="0.044"/>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152</xdr:row>
      <xdr:rowOff>76200</xdr:rowOff>
    </xdr:from>
    <xdr:to>
      <xdr:col>8</xdr:col>
      <xdr:colOff>28575</xdr:colOff>
      <xdr:row>181</xdr:row>
      <xdr:rowOff>0</xdr:rowOff>
    </xdr:to>
    <xdr:graphicFrame>
      <xdr:nvGraphicFramePr>
        <xdr:cNvPr id="1" name="Chart 1"/>
        <xdr:cNvGraphicFramePr/>
      </xdr:nvGraphicFramePr>
      <xdr:xfrm>
        <a:off x="257175" y="24860250"/>
        <a:ext cx="5219700" cy="4619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3</xdr:row>
      <xdr:rowOff>0</xdr:rowOff>
    </xdr:from>
    <xdr:to>
      <xdr:col>9</xdr:col>
      <xdr:colOff>180975</xdr:colOff>
      <xdr:row>3</xdr:row>
      <xdr:rowOff>276225</xdr:rowOff>
    </xdr:to>
    <xdr:pic>
      <xdr:nvPicPr>
        <xdr:cNvPr id="1" name="Picture 1" hidden="1"/>
        <xdr:cNvPicPr preferRelativeResize="1">
          <a:picLocks noChangeAspect="1"/>
        </xdr:cNvPicPr>
      </xdr:nvPicPr>
      <xdr:blipFill>
        <a:blip r:embed="rId1"/>
        <a:stretch>
          <a:fillRect/>
        </a:stretch>
      </xdr:blipFill>
      <xdr:spPr>
        <a:xfrm>
          <a:off x="7419975" y="933450"/>
          <a:ext cx="180975" cy="276225"/>
        </a:xfrm>
        <a:prstGeom prst="rect">
          <a:avLst/>
        </a:prstGeom>
        <a:noFill/>
        <a:ln w="9525" cmpd="sng">
          <a:noFill/>
        </a:ln>
      </xdr:spPr>
    </xdr:pic>
    <xdr:clientData/>
  </xdr:twoCellAnchor>
  <xdr:twoCellAnchor editAs="oneCell">
    <xdr:from>
      <xdr:col>10</xdr:col>
      <xdr:colOff>0</xdr:colOff>
      <xdr:row>3</xdr:row>
      <xdr:rowOff>0</xdr:rowOff>
    </xdr:from>
    <xdr:to>
      <xdr:col>10</xdr:col>
      <xdr:colOff>180975</xdr:colOff>
      <xdr:row>3</xdr:row>
      <xdr:rowOff>276225</xdr:rowOff>
    </xdr:to>
    <xdr:pic>
      <xdr:nvPicPr>
        <xdr:cNvPr id="2" name="Picture 2" hidden="1"/>
        <xdr:cNvPicPr preferRelativeResize="1">
          <a:picLocks noChangeAspect="1"/>
        </xdr:cNvPicPr>
      </xdr:nvPicPr>
      <xdr:blipFill>
        <a:blip r:embed="rId1"/>
        <a:stretch>
          <a:fillRect/>
        </a:stretch>
      </xdr:blipFill>
      <xdr:spPr>
        <a:xfrm>
          <a:off x="8343900" y="933450"/>
          <a:ext cx="180975" cy="276225"/>
        </a:xfrm>
        <a:prstGeom prst="rect">
          <a:avLst/>
        </a:prstGeom>
        <a:noFill/>
        <a:ln w="9525" cmpd="sng">
          <a:noFill/>
        </a:ln>
      </xdr:spPr>
    </xdr:pic>
    <xdr:clientData/>
  </xdr:twoCellAnchor>
  <xdr:twoCellAnchor editAs="oneCell">
    <xdr:from>
      <xdr:col>11</xdr:col>
      <xdr:colOff>0</xdr:colOff>
      <xdr:row>3</xdr:row>
      <xdr:rowOff>0</xdr:rowOff>
    </xdr:from>
    <xdr:to>
      <xdr:col>11</xdr:col>
      <xdr:colOff>180975</xdr:colOff>
      <xdr:row>3</xdr:row>
      <xdr:rowOff>276225</xdr:rowOff>
    </xdr:to>
    <xdr:pic>
      <xdr:nvPicPr>
        <xdr:cNvPr id="3" name="Picture 3" hidden="1"/>
        <xdr:cNvPicPr preferRelativeResize="1">
          <a:picLocks noChangeAspect="1"/>
        </xdr:cNvPicPr>
      </xdr:nvPicPr>
      <xdr:blipFill>
        <a:blip r:embed="rId1"/>
        <a:stretch>
          <a:fillRect/>
        </a:stretch>
      </xdr:blipFill>
      <xdr:spPr>
        <a:xfrm>
          <a:off x="9391650" y="933450"/>
          <a:ext cx="180975" cy="276225"/>
        </a:xfrm>
        <a:prstGeom prst="rect">
          <a:avLst/>
        </a:prstGeom>
        <a:noFill/>
        <a:ln w="9525" cmpd="sng">
          <a:noFill/>
        </a:ln>
      </xdr:spPr>
    </xdr:pic>
    <xdr:clientData/>
  </xdr:twoCellAnchor>
  <xdr:twoCellAnchor editAs="oneCell">
    <xdr:from>
      <xdr:col>9</xdr:col>
      <xdr:colOff>0</xdr:colOff>
      <xdr:row>4</xdr:row>
      <xdr:rowOff>0</xdr:rowOff>
    </xdr:from>
    <xdr:to>
      <xdr:col>9</xdr:col>
      <xdr:colOff>180975</xdr:colOff>
      <xdr:row>4</xdr:row>
      <xdr:rowOff>142875</xdr:rowOff>
    </xdr:to>
    <xdr:pic>
      <xdr:nvPicPr>
        <xdr:cNvPr id="4" name="Picture 4" hidden="1"/>
        <xdr:cNvPicPr preferRelativeResize="1">
          <a:picLocks noChangeAspect="1"/>
        </xdr:cNvPicPr>
      </xdr:nvPicPr>
      <xdr:blipFill>
        <a:blip r:embed="rId1"/>
        <a:stretch>
          <a:fillRect/>
        </a:stretch>
      </xdr:blipFill>
      <xdr:spPr>
        <a:xfrm>
          <a:off x="7419975" y="1257300"/>
          <a:ext cx="180975" cy="142875"/>
        </a:xfrm>
        <a:prstGeom prst="rect">
          <a:avLst/>
        </a:prstGeom>
        <a:noFill/>
        <a:ln w="9525" cmpd="sng">
          <a:noFill/>
        </a:ln>
      </xdr:spPr>
    </xdr:pic>
    <xdr:clientData/>
  </xdr:twoCellAnchor>
  <xdr:twoCellAnchor editAs="oneCell">
    <xdr:from>
      <xdr:col>10</xdr:col>
      <xdr:colOff>0</xdr:colOff>
      <xdr:row>4</xdr:row>
      <xdr:rowOff>0</xdr:rowOff>
    </xdr:from>
    <xdr:to>
      <xdr:col>10</xdr:col>
      <xdr:colOff>180975</xdr:colOff>
      <xdr:row>4</xdr:row>
      <xdr:rowOff>142875</xdr:rowOff>
    </xdr:to>
    <xdr:pic>
      <xdr:nvPicPr>
        <xdr:cNvPr id="5" name="Picture 5" hidden="1"/>
        <xdr:cNvPicPr preferRelativeResize="1">
          <a:picLocks noChangeAspect="1"/>
        </xdr:cNvPicPr>
      </xdr:nvPicPr>
      <xdr:blipFill>
        <a:blip r:embed="rId1"/>
        <a:stretch>
          <a:fillRect/>
        </a:stretch>
      </xdr:blipFill>
      <xdr:spPr>
        <a:xfrm>
          <a:off x="8343900" y="1257300"/>
          <a:ext cx="180975" cy="142875"/>
        </a:xfrm>
        <a:prstGeom prst="rect">
          <a:avLst/>
        </a:prstGeom>
        <a:noFill/>
        <a:ln w="9525" cmpd="sng">
          <a:noFill/>
        </a:ln>
      </xdr:spPr>
    </xdr:pic>
    <xdr:clientData/>
  </xdr:twoCellAnchor>
  <xdr:twoCellAnchor editAs="oneCell">
    <xdr:from>
      <xdr:col>11</xdr:col>
      <xdr:colOff>0</xdr:colOff>
      <xdr:row>4</xdr:row>
      <xdr:rowOff>0</xdr:rowOff>
    </xdr:from>
    <xdr:to>
      <xdr:col>11</xdr:col>
      <xdr:colOff>180975</xdr:colOff>
      <xdr:row>4</xdr:row>
      <xdr:rowOff>142875</xdr:rowOff>
    </xdr:to>
    <xdr:pic>
      <xdr:nvPicPr>
        <xdr:cNvPr id="6" name="Picture 6" hidden="1"/>
        <xdr:cNvPicPr preferRelativeResize="1">
          <a:picLocks noChangeAspect="1"/>
        </xdr:cNvPicPr>
      </xdr:nvPicPr>
      <xdr:blipFill>
        <a:blip r:embed="rId1"/>
        <a:stretch>
          <a:fillRect/>
        </a:stretch>
      </xdr:blipFill>
      <xdr:spPr>
        <a:xfrm>
          <a:off x="9391650" y="1257300"/>
          <a:ext cx="180975" cy="142875"/>
        </a:xfrm>
        <a:prstGeom prst="rect">
          <a:avLst/>
        </a:prstGeom>
        <a:noFill/>
        <a:ln w="9525" cmpd="sng">
          <a:noFill/>
        </a:ln>
      </xdr:spPr>
    </xdr:pic>
    <xdr:clientData/>
  </xdr:twoCellAnchor>
  <xdr:twoCellAnchor editAs="oneCell">
    <xdr:from>
      <xdr:col>9</xdr:col>
      <xdr:colOff>0</xdr:colOff>
      <xdr:row>5</xdr:row>
      <xdr:rowOff>0</xdr:rowOff>
    </xdr:from>
    <xdr:to>
      <xdr:col>9</xdr:col>
      <xdr:colOff>180975</xdr:colOff>
      <xdr:row>5</xdr:row>
      <xdr:rowOff>276225</xdr:rowOff>
    </xdr:to>
    <xdr:pic>
      <xdr:nvPicPr>
        <xdr:cNvPr id="7" name="Picture 7" hidden="1"/>
        <xdr:cNvPicPr preferRelativeResize="1">
          <a:picLocks noChangeAspect="1"/>
        </xdr:cNvPicPr>
      </xdr:nvPicPr>
      <xdr:blipFill>
        <a:blip r:embed="rId1"/>
        <a:stretch>
          <a:fillRect/>
        </a:stretch>
      </xdr:blipFill>
      <xdr:spPr>
        <a:xfrm>
          <a:off x="7419975" y="1419225"/>
          <a:ext cx="180975" cy="276225"/>
        </a:xfrm>
        <a:prstGeom prst="rect">
          <a:avLst/>
        </a:prstGeom>
        <a:noFill/>
        <a:ln w="9525" cmpd="sng">
          <a:noFill/>
        </a:ln>
      </xdr:spPr>
    </xdr:pic>
    <xdr:clientData/>
  </xdr:twoCellAnchor>
  <xdr:twoCellAnchor editAs="oneCell">
    <xdr:from>
      <xdr:col>10</xdr:col>
      <xdr:colOff>0</xdr:colOff>
      <xdr:row>5</xdr:row>
      <xdr:rowOff>0</xdr:rowOff>
    </xdr:from>
    <xdr:to>
      <xdr:col>10</xdr:col>
      <xdr:colOff>180975</xdr:colOff>
      <xdr:row>5</xdr:row>
      <xdr:rowOff>276225</xdr:rowOff>
    </xdr:to>
    <xdr:pic>
      <xdr:nvPicPr>
        <xdr:cNvPr id="8" name="Picture 8" hidden="1"/>
        <xdr:cNvPicPr preferRelativeResize="1">
          <a:picLocks noChangeAspect="1"/>
        </xdr:cNvPicPr>
      </xdr:nvPicPr>
      <xdr:blipFill>
        <a:blip r:embed="rId1"/>
        <a:stretch>
          <a:fillRect/>
        </a:stretch>
      </xdr:blipFill>
      <xdr:spPr>
        <a:xfrm>
          <a:off x="8343900" y="1419225"/>
          <a:ext cx="180975" cy="276225"/>
        </a:xfrm>
        <a:prstGeom prst="rect">
          <a:avLst/>
        </a:prstGeom>
        <a:noFill/>
        <a:ln w="9525" cmpd="sng">
          <a:noFill/>
        </a:ln>
      </xdr:spPr>
    </xdr:pic>
    <xdr:clientData/>
  </xdr:twoCellAnchor>
  <xdr:twoCellAnchor editAs="oneCell">
    <xdr:from>
      <xdr:col>11</xdr:col>
      <xdr:colOff>0</xdr:colOff>
      <xdr:row>5</xdr:row>
      <xdr:rowOff>0</xdr:rowOff>
    </xdr:from>
    <xdr:to>
      <xdr:col>11</xdr:col>
      <xdr:colOff>180975</xdr:colOff>
      <xdr:row>5</xdr:row>
      <xdr:rowOff>276225</xdr:rowOff>
    </xdr:to>
    <xdr:pic>
      <xdr:nvPicPr>
        <xdr:cNvPr id="9" name="Picture 9" hidden="1"/>
        <xdr:cNvPicPr preferRelativeResize="1">
          <a:picLocks noChangeAspect="1"/>
        </xdr:cNvPicPr>
      </xdr:nvPicPr>
      <xdr:blipFill>
        <a:blip r:embed="rId1"/>
        <a:stretch>
          <a:fillRect/>
        </a:stretch>
      </xdr:blipFill>
      <xdr:spPr>
        <a:xfrm>
          <a:off x="9391650" y="1419225"/>
          <a:ext cx="180975" cy="276225"/>
        </a:xfrm>
        <a:prstGeom prst="rect">
          <a:avLst/>
        </a:prstGeom>
        <a:noFill/>
        <a:ln w="9525" cmpd="sng">
          <a:noFill/>
        </a:ln>
      </xdr:spPr>
    </xdr:pic>
    <xdr:clientData/>
  </xdr:twoCellAnchor>
  <xdr:twoCellAnchor editAs="oneCell">
    <xdr:from>
      <xdr:col>9</xdr:col>
      <xdr:colOff>0</xdr:colOff>
      <xdr:row>6</xdr:row>
      <xdr:rowOff>0</xdr:rowOff>
    </xdr:from>
    <xdr:to>
      <xdr:col>9</xdr:col>
      <xdr:colOff>180975</xdr:colOff>
      <xdr:row>6</xdr:row>
      <xdr:rowOff>276225</xdr:rowOff>
    </xdr:to>
    <xdr:pic>
      <xdr:nvPicPr>
        <xdr:cNvPr id="10" name="Picture 10" hidden="1"/>
        <xdr:cNvPicPr preferRelativeResize="1">
          <a:picLocks noChangeAspect="1"/>
        </xdr:cNvPicPr>
      </xdr:nvPicPr>
      <xdr:blipFill>
        <a:blip r:embed="rId1"/>
        <a:stretch>
          <a:fillRect/>
        </a:stretch>
      </xdr:blipFill>
      <xdr:spPr>
        <a:xfrm>
          <a:off x="7419975" y="1743075"/>
          <a:ext cx="180975" cy="276225"/>
        </a:xfrm>
        <a:prstGeom prst="rect">
          <a:avLst/>
        </a:prstGeom>
        <a:noFill/>
        <a:ln w="9525" cmpd="sng">
          <a:noFill/>
        </a:ln>
      </xdr:spPr>
    </xdr:pic>
    <xdr:clientData/>
  </xdr:twoCellAnchor>
  <xdr:twoCellAnchor editAs="oneCell">
    <xdr:from>
      <xdr:col>10</xdr:col>
      <xdr:colOff>0</xdr:colOff>
      <xdr:row>6</xdr:row>
      <xdr:rowOff>0</xdr:rowOff>
    </xdr:from>
    <xdr:to>
      <xdr:col>10</xdr:col>
      <xdr:colOff>180975</xdr:colOff>
      <xdr:row>6</xdr:row>
      <xdr:rowOff>276225</xdr:rowOff>
    </xdr:to>
    <xdr:pic>
      <xdr:nvPicPr>
        <xdr:cNvPr id="11" name="Picture 11" hidden="1"/>
        <xdr:cNvPicPr preferRelativeResize="1">
          <a:picLocks noChangeAspect="1"/>
        </xdr:cNvPicPr>
      </xdr:nvPicPr>
      <xdr:blipFill>
        <a:blip r:embed="rId1"/>
        <a:stretch>
          <a:fillRect/>
        </a:stretch>
      </xdr:blipFill>
      <xdr:spPr>
        <a:xfrm>
          <a:off x="8343900" y="1743075"/>
          <a:ext cx="180975" cy="276225"/>
        </a:xfrm>
        <a:prstGeom prst="rect">
          <a:avLst/>
        </a:prstGeom>
        <a:noFill/>
        <a:ln w="9525" cmpd="sng">
          <a:noFill/>
        </a:ln>
      </xdr:spPr>
    </xdr:pic>
    <xdr:clientData/>
  </xdr:twoCellAnchor>
  <xdr:twoCellAnchor editAs="oneCell">
    <xdr:from>
      <xdr:col>11</xdr:col>
      <xdr:colOff>0</xdr:colOff>
      <xdr:row>6</xdr:row>
      <xdr:rowOff>0</xdr:rowOff>
    </xdr:from>
    <xdr:to>
      <xdr:col>11</xdr:col>
      <xdr:colOff>180975</xdr:colOff>
      <xdr:row>6</xdr:row>
      <xdr:rowOff>276225</xdr:rowOff>
    </xdr:to>
    <xdr:pic>
      <xdr:nvPicPr>
        <xdr:cNvPr id="12" name="Picture 12" hidden="1"/>
        <xdr:cNvPicPr preferRelativeResize="1">
          <a:picLocks noChangeAspect="1"/>
        </xdr:cNvPicPr>
      </xdr:nvPicPr>
      <xdr:blipFill>
        <a:blip r:embed="rId1"/>
        <a:stretch>
          <a:fillRect/>
        </a:stretch>
      </xdr:blipFill>
      <xdr:spPr>
        <a:xfrm>
          <a:off x="9391650" y="1743075"/>
          <a:ext cx="180975" cy="276225"/>
        </a:xfrm>
        <a:prstGeom prst="rect">
          <a:avLst/>
        </a:prstGeom>
        <a:noFill/>
        <a:ln w="9525" cmpd="sng">
          <a:noFill/>
        </a:ln>
      </xdr:spPr>
    </xdr:pic>
    <xdr:clientData/>
  </xdr:twoCellAnchor>
  <xdr:twoCellAnchor editAs="oneCell">
    <xdr:from>
      <xdr:col>9</xdr:col>
      <xdr:colOff>0</xdr:colOff>
      <xdr:row>7</xdr:row>
      <xdr:rowOff>0</xdr:rowOff>
    </xdr:from>
    <xdr:to>
      <xdr:col>9</xdr:col>
      <xdr:colOff>180975</xdr:colOff>
      <xdr:row>7</xdr:row>
      <xdr:rowOff>276225</xdr:rowOff>
    </xdr:to>
    <xdr:pic>
      <xdr:nvPicPr>
        <xdr:cNvPr id="13" name="Picture 13" hidden="1"/>
        <xdr:cNvPicPr preferRelativeResize="1">
          <a:picLocks noChangeAspect="1"/>
        </xdr:cNvPicPr>
      </xdr:nvPicPr>
      <xdr:blipFill>
        <a:blip r:embed="rId1"/>
        <a:stretch>
          <a:fillRect/>
        </a:stretch>
      </xdr:blipFill>
      <xdr:spPr>
        <a:xfrm>
          <a:off x="7419975" y="2066925"/>
          <a:ext cx="180975" cy="276225"/>
        </a:xfrm>
        <a:prstGeom prst="rect">
          <a:avLst/>
        </a:prstGeom>
        <a:noFill/>
        <a:ln w="9525" cmpd="sng">
          <a:noFill/>
        </a:ln>
      </xdr:spPr>
    </xdr:pic>
    <xdr:clientData/>
  </xdr:twoCellAnchor>
  <xdr:twoCellAnchor editAs="oneCell">
    <xdr:from>
      <xdr:col>10</xdr:col>
      <xdr:colOff>0</xdr:colOff>
      <xdr:row>7</xdr:row>
      <xdr:rowOff>0</xdr:rowOff>
    </xdr:from>
    <xdr:to>
      <xdr:col>10</xdr:col>
      <xdr:colOff>180975</xdr:colOff>
      <xdr:row>7</xdr:row>
      <xdr:rowOff>276225</xdr:rowOff>
    </xdr:to>
    <xdr:pic>
      <xdr:nvPicPr>
        <xdr:cNvPr id="14" name="Picture 14" hidden="1"/>
        <xdr:cNvPicPr preferRelativeResize="1">
          <a:picLocks noChangeAspect="1"/>
        </xdr:cNvPicPr>
      </xdr:nvPicPr>
      <xdr:blipFill>
        <a:blip r:embed="rId1"/>
        <a:stretch>
          <a:fillRect/>
        </a:stretch>
      </xdr:blipFill>
      <xdr:spPr>
        <a:xfrm>
          <a:off x="8343900" y="2066925"/>
          <a:ext cx="180975" cy="276225"/>
        </a:xfrm>
        <a:prstGeom prst="rect">
          <a:avLst/>
        </a:prstGeom>
        <a:noFill/>
        <a:ln w="9525" cmpd="sng">
          <a:noFill/>
        </a:ln>
      </xdr:spPr>
    </xdr:pic>
    <xdr:clientData/>
  </xdr:twoCellAnchor>
  <xdr:twoCellAnchor editAs="oneCell">
    <xdr:from>
      <xdr:col>11</xdr:col>
      <xdr:colOff>0</xdr:colOff>
      <xdr:row>7</xdr:row>
      <xdr:rowOff>0</xdr:rowOff>
    </xdr:from>
    <xdr:to>
      <xdr:col>11</xdr:col>
      <xdr:colOff>180975</xdr:colOff>
      <xdr:row>7</xdr:row>
      <xdr:rowOff>276225</xdr:rowOff>
    </xdr:to>
    <xdr:pic>
      <xdr:nvPicPr>
        <xdr:cNvPr id="15" name="Picture 15" hidden="1"/>
        <xdr:cNvPicPr preferRelativeResize="1">
          <a:picLocks noChangeAspect="1"/>
        </xdr:cNvPicPr>
      </xdr:nvPicPr>
      <xdr:blipFill>
        <a:blip r:embed="rId1"/>
        <a:stretch>
          <a:fillRect/>
        </a:stretch>
      </xdr:blipFill>
      <xdr:spPr>
        <a:xfrm>
          <a:off x="9391650" y="2066925"/>
          <a:ext cx="180975" cy="276225"/>
        </a:xfrm>
        <a:prstGeom prst="rect">
          <a:avLst/>
        </a:prstGeom>
        <a:noFill/>
        <a:ln w="9525" cmpd="sng">
          <a:noFill/>
        </a:ln>
      </xdr:spPr>
    </xdr:pic>
    <xdr:clientData/>
  </xdr:twoCellAnchor>
  <xdr:twoCellAnchor editAs="oneCell">
    <xdr:from>
      <xdr:col>9</xdr:col>
      <xdr:colOff>0</xdr:colOff>
      <xdr:row>8</xdr:row>
      <xdr:rowOff>0</xdr:rowOff>
    </xdr:from>
    <xdr:to>
      <xdr:col>9</xdr:col>
      <xdr:colOff>180975</xdr:colOff>
      <xdr:row>8</xdr:row>
      <xdr:rowOff>276225</xdr:rowOff>
    </xdr:to>
    <xdr:pic>
      <xdr:nvPicPr>
        <xdr:cNvPr id="16" name="Picture 16" hidden="1"/>
        <xdr:cNvPicPr preferRelativeResize="1">
          <a:picLocks noChangeAspect="1"/>
        </xdr:cNvPicPr>
      </xdr:nvPicPr>
      <xdr:blipFill>
        <a:blip r:embed="rId1"/>
        <a:stretch>
          <a:fillRect/>
        </a:stretch>
      </xdr:blipFill>
      <xdr:spPr>
        <a:xfrm>
          <a:off x="7419975" y="2390775"/>
          <a:ext cx="180975" cy="276225"/>
        </a:xfrm>
        <a:prstGeom prst="rect">
          <a:avLst/>
        </a:prstGeom>
        <a:noFill/>
        <a:ln w="9525" cmpd="sng">
          <a:noFill/>
        </a:ln>
      </xdr:spPr>
    </xdr:pic>
    <xdr:clientData/>
  </xdr:twoCellAnchor>
  <xdr:twoCellAnchor editAs="oneCell">
    <xdr:from>
      <xdr:col>10</xdr:col>
      <xdr:colOff>0</xdr:colOff>
      <xdr:row>8</xdr:row>
      <xdr:rowOff>0</xdr:rowOff>
    </xdr:from>
    <xdr:to>
      <xdr:col>10</xdr:col>
      <xdr:colOff>180975</xdr:colOff>
      <xdr:row>8</xdr:row>
      <xdr:rowOff>276225</xdr:rowOff>
    </xdr:to>
    <xdr:pic>
      <xdr:nvPicPr>
        <xdr:cNvPr id="17" name="Picture 17" hidden="1"/>
        <xdr:cNvPicPr preferRelativeResize="1">
          <a:picLocks noChangeAspect="1"/>
        </xdr:cNvPicPr>
      </xdr:nvPicPr>
      <xdr:blipFill>
        <a:blip r:embed="rId1"/>
        <a:stretch>
          <a:fillRect/>
        </a:stretch>
      </xdr:blipFill>
      <xdr:spPr>
        <a:xfrm>
          <a:off x="8343900" y="2390775"/>
          <a:ext cx="180975" cy="276225"/>
        </a:xfrm>
        <a:prstGeom prst="rect">
          <a:avLst/>
        </a:prstGeom>
        <a:noFill/>
        <a:ln w="9525" cmpd="sng">
          <a:noFill/>
        </a:ln>
      </xdr:spPr>
    </xdr:pic>
    <xdr:clientData/>
  </xdr:twoCellAnchor>
  <xdr:twoCellAnchor editAs="oneCell">
    <xdr:from>
      <xdr:col>11</xdr:col>
      <xdr:colOff>0</xdr:colOff>
      <xdr:row>8</xdr:row>
      <xdr:rowOff>0</xdr:rowOff>
    </xdr:from>
    <xdr:to>
      <xdr:col>11</xdr:col>
      <xdr:colOff>180975</xdr:colOff>
      <xdr:row>8</xdr:row>
      <xdr:rowOff>276225</xdr:rowOff>
    </xdr:to>
    <xdr:pic>
      <xdr:nvPicPr>
        <xdr:cNvPr id="18" name="Picture 18" hidden="1"/>
        <xdr:cNvPicPr preferRelativeResize="1">
          <a:picLocks noChangeAspect="1"/>
        </xdr:cNvPicPr>
      </xdr:nvPicPr>
      <xdr:blipFill>
        <a:blip r:embed="rId1"/>
        <a:stretch>
          <a:fillRect/>
        </a:stretch>
      </xdr:blipFill>
      <xdr:spPr>
        <a:xfrm>
          <a:off x="9391650" y="2390775"/>
          <a:ext cx="180975" cy="276225"/>
        </a:xfrm>
        <a:prstGeom prst="rect">
          <a:avLst/>
        </a:prstGeom>
        <a:noFill/>
        <a:ln w="9525" cmpd="sng">
          <a:noFill/>
        </a:ln>
      </xdr:spPr>
    </xdr:pic>
    <xdr:clientData/>
  </xdr:twoCellAnchor>
  <xdr:twoCellAnchor editAs="oneCell">
    <xdr:from>
      <xdr:col>9</xdr:col>
      <xdr:colOff>0</xdr:colOff>
      <xdr:row>9</xdr:row>
      <xdr:rowOff>0</xdr:rowOff>
    </xdr:from>
    <xdr:to>
      <xdr:col>9</xdr:col>
      <xdr:colOff>180975</xdr:colOff>
      <xdr:row>9</xdr:row>
      <xdr:rowOff>142875</xdr:rowOff>
    </xdr:to>
    <xdr:pic>
      <xdr:nvPicPr>
        <xdr:cNvPr id="19" name="Picture 19" hidden="1"/>
        <xdr:cNvPicPr preferRelativeResize="1">
          <a:picLocks noChangeAspect="1"/>
        </xdr:cNvPicPr>
      </xdr:nvPicPr>
      <xdr:blipFill>
        <a:blip r:embed="rId1"/>
        <a:stretch>
          <a:fillRect/>
        </a:stretch>
      </xdr:blipFill>
      <xdr:spPr>
        <a:xfrm>
          <a:off x="7419975" y="2714625"/>
          <a:ext cx="180975" cy="142875"/>
        </a:xfrm>
        <a:prstGeom prst="rect">
          <a:avLst/>
        </a:prstGeom>
        <a:noFill/>
        <a:ln w="9525" cmpd="sng">
          <a:noFill/>
        </a:ln>
      </xdr:spPr>
    </xdr:pic>
    <xdr:clientData/>
  </xdr:twoCellAnchor>
  <xdr:twoCellAnchor editAs="oneCell">
    <xdr:from>
      <xdr:col>10</xdr:col>
      <xdr:colOff>0</xdr:colOff>
      <xdr:row>9</xdr:row>
      <xdr:rowOff>0</xdr:rowOff>
    </xdr:from>
    <xdr:to>
      <xdr:col>10</xdr:col>
      <xdr:colOff>180975</xdr:colOff>
      <xdr:row>9</xdr:row>
      <xdr:rowOff>142875</xdr:rowOff>
    </xdr:to>
    <xdr:pic>
      <xdr:nvPicPr>
        <xdr:cNvPr id="20" name="Picture 20" hidden="1"/>
        <xdr:cNvPicPr preferRelativeResize="1">
          <a:picLocks noChangeAspect="1"/>
        </xdr:cNvPicPr>
      </xdr:nvPicPr>
      <xdr:blipFill>
        <a:blip r:embed="rId1"/>
        <a:stretch>
          <a:fillRect/>
        </a:stretch>
      </xdr:blipFill>
      <xdr:spPr>
        <a:xfrm>
          <a:off x="8343900" y="2714625"/>
          <a:ext cx="180975" cy="142875"/>
        </a:xfrm>
        <a:prstGeom prst="rect">
          <a:avLst/>
        </a:prstGeom>
        <a:noFill/>
        <a:ln w="9525" cmpd="sng">
          <a:noFill/>
        </a:ln>
      </xdr:spPr>
    </xdr:pic>
    <xdr:clientData/>
  </xdr:twoCellAnchor>
  <xdr:twoCellAnchor editAs="oneCell">
    <xdr:from>
      <xdr:col>11</xdr:col>
      <xdr:colOff>0</xdr:colOff>
      <xdr:row>9</xdr:row>
      <xdr:rowOff>0</xdr:rowOff>
    </xdr:from>
    <xdr:to>
      <xdr:col>11</xdr:col>
      <xdr:colOff>180975</xdr:colOff>
      <xdr:row>9</xdr:row>
      <xdr:rowOff>142875</xdr:rowOff>
    </xdr:to>
    <xdr:pic>
      <xdr:nvPicPr>
        <xdr:cNvPr id="21" name="Picture 21" hidden="1"/>
        <xdr:cNvPicPr preferRelativeResize="1">
          <a:picLocks noChangeAspect="1"/>
        </xdr:cNvPicPr>
      </xdr:nvPicPr>
      <xdr:blipFill>
        <a:blip r:embed="rId1"/>
        <a:stretch>
          <a:fillRect/>
        </a:stretch>
      </xdr:blipFill>
      <xdr:spPr>
        <a:xfrm>
          <a:off x="9391650" y="2714625"/>
          <a:ext cx="180975" cy="142875"/>
        </a:xfrm>
        <a:prstGeom prst="rect">
          <a:avLst/>
        </a:prstGeom>
        <a:noFill/>
        <a:ln w="9525" cmpd="sng">
          <a:noFill/>
        </a:ln>
      </xdr:spPr>
    </xdr:pic>
    <xdr:clientData/>
  </xdr:twoCellAnchor>
  <xdr:twoCellAnchor editAs="oneCell">
    <xdr:from>
      <xdr:col>9</xdr:col>
      <xdr:colOff>0</xdr:colOff>
      <xdr:row>10</xdr:row>
      <xdr:rowOff>0</xdr:rowOff>
    </xdr:from>
    <xdr:to>
      <xdr:col>9</xdr:col>
      <xdr:colOff>180975</xdr:colOff>
      <xdr:row>10</xdr:row>
      <xdr:rowOff>276225</xdr:rowOff>
    </xdr:to>
    <xdr:pic>
      <xdr:nvPicPr>
        <xdr:cNvPr id="22" name="Picture 22" hidden="1"/>
        <xdr:cNvPicPr preferRelativeResize="1">
          <a:picLocks noChangeAspect="1"/>
        </xdr:cNvPicPr>
      </xdr:nvPicPr>
      <xdr:blipFill>
        <a:blip r:embed="rId1"/>
        <a:stretch>
          <a:fillRect/>
        </a:stretch>
      </xdr:blipFill>
      <xdr:spPr>
        <a:xfrm>
          <a:off x="7419975" y="2876550"/>
          <a:ext cx="180975" cy="276225"/>
        </a:xfrm>
        <a:prstGeom prst="rect">
          <a:avLst/>
        </a:prstGeom>
        <a:noFill/>
        <a:ln w="9525" cmpd="sng">
          <a:noFill/>
        </a:ln>
      </xdr:spPr>
    </xdr:pic>
    <xdr:clientData/>
  </xdr:twoCellAnchor>
  <xdr:twoCellAnchor editAs="oneCell">
    <xdr:from>
      <xdr:col>10</xdr:col>
      <xdr:colOff>0</xdr:colOff>
      <xdr:row>10</xdr:row>
      <xdr:rowOff>0</xdr:rowOff>
    </xdr:from>
    <xdr:to>
      <xdr:col>10</xdr:col>
      <xdr:colOff>180975</xdr:colOff>
      <xdr:row>10</xdr:row>
      <xdr:rowOff>276225</xdr:rowOff>
    </xdr:to>
    <xdr:pic>
      <xdr:nvPicPr>
        <xdr:cNvPr id="23" name="Picture 23" hidden="1"/>
        <xdr:cNvPicPr preferRelativeResize="1">
          <a:picLocks noChangeAspect="1"/>
        </xdr:cNvPicPr>
      </xdr:nvPicPr>
      <xdr:blipFill>
        <a:blip r:embed="rId1"/>
        <a:stretch>
          <a:fillRect/>
        </a:stretch>
      </xdr:blipFill>
      <xdr:spPr>
        <a:xfrm>
          <a:off x="8343900" y="2876550"/>
          <a:ext cx="180975" cy="276225"/>
        </a:xfrm>
        <a:prstGeom prst="rect">
          <a:avLst/>
        </a:prstGeom>
        <a:noFill/>
        <a:ln w="9525" cmpd="sng">
          <a:noFill/>
        </a:ln>
      </xdr:spPr>
    </xdr:pic>
    <xdr:clientData/>
  </xdr:twoCellAnchor>
  <xdr:twoCellAnchor editAs="oneCell">
    <xdr:from>
      <xdr:col>11</xdr:col>
      <xdr:colOff>0</xdr:colOff>
      <xdr:row>10</xdr:row>
      <xdr:rowOff>0</xdr:rowOff>
    </xdr:from>
    <xdr:to>
      <xdr:col>11</xdr:col>
      <xdr:colOff>180975</xdr:colOff>
      <xdr:row>10</xdr:row>
      <xdr:rowOff>276225</xdr:rowOff>
    </xdr:to>
    <xdr:pic>
      <xdr:nvPicPr>
        <xdr:cNvPr id="24" name="Picture 24" hidden="1"/>
        <xdr:cNvPicPr preferRelativeResize="1">
          <a:picLocks noChangeAspect="1"/>
        </xdr:cNvPicPr>
      </xdr:nvPicPr>
      <xdr:blipFill>
        <a:blip r:embed="rId1"/>
        <a:stretch>
          <a:fillRect/>
        </a:stretch>
      </xdr:blipFill>
      <xdr:spPr>
        <a:xfrm>
          <a:off x="9391650" y="2876550"/>
          <a:ext cx="180975" cy="276225"/>
        </a:xfrm>
        <a:prstGeom prst="rect">
          <a:avLst/>
        </a:prstGeom>
        <a:noFill/>
        <a:ln w="9525" cmpd="sng">
          <a:noFill/>
        </a:ln>
      </xdr:spPr>
    </xdr:pic>
    <xdr:clientData/>
  </xdr:twoCellAnchor>
  <xdr:twoCellAnchor editAs="oneCell">
    <xdr:from>
      <xdr:col>9</xdr:col>
      <xdr:colOff>0</xdr:colOff>
      <xdr:row>11</xdr:row>
      <xdr:rowOff>0</xdr:rowOff>
    </xdr:from>
    <xdr:to>
      <xdr:col>9</xdr:col>
      <xdr:colOff>180975</xdr:colOff>
      <xdr:row>11</xdr:row>
      <xdr:rowOff>142875</xdr:rowOff>
    </xdr:to>
    <xdr:pic>
      <xdr:nvPicPr>
        <xdr:cNvPr id="25" name="Picture 25" hidden="1"/>
        <xdr:cNvPicPr preferRelativeResize="1">
          <a:picLocks noChangeAspect="1"/>
        </xdr:cNvPicPr>
      </xdr:nvPicPr>
      <xdr:blipFill>
        <a:blip r:embed="rId1"/>
        <a:stretch>
          <a:fillRect/>
        </a:stretch>
      </xdr:blipFill>
      <xdr:spPr>
        <a:xfrm>
          <a:off x="7419975" y="3200400"/>
          <a:ext cx="180975" cy="142875"/>
        </a:xfrm>
        <a:prstGeom prst="rect">
          <a:avLst/>
        </a:prstGeom>
        <a:noFill/>
        <a:ln w="9525" cmpd="sng">
          <a:noFill/>
        </a:ln>
      </xdr:spPr>
    </xdr:pic>
    <xdr:clientData/>
  </xdr:twoCellAnchor>
  <xdr:twoCellAnchor editAs="oneCell">
    <xdr:from>
      <xdr:col>10</xdr:col>
      <xdr:colOff>0</xdr:colOff>
      <xdr:row>11</xdr:row>
      <xdr:rowOff>0</xdr:rowOff>
    </xdr:from>
    <xdr:to>
      <xdr:col>10</xdr:col>
      <xdr:colOff>180975</xdr:colOff>
      <xdr:row>11</xdr:row>
      <xdr:rowOff>142875</xdr:rowOff>
    </xdr:to>
    <xdr:pic>
      <xdr:nvPicPr>
        <xdr:cNvPr id="26" name="Picture 26" hidden="1"/>
        <xdr:cNvPicPr preferRelativeResize="1">
          <a:picLocks noChangeAspect="1"/>
        </xdr:cNvPicPr>
      </xdr:nvPicPr>
      <xdr:blipFill>
        <a:blip r:embed="rId1"/>
        <a:stretch>
          <a:fillRect/>
        </a:stretch>
      </xdr:blipFill>
      <xdr:spPr>
        <a:xfrm>
          <a:off x="8343900" y="3200400"/>
          <a:ext cx="180975" cy="142875"/>
        </a:xfrm>
        <a:prstGeom prst="rect">
          <a:avLst/>
        </a:prstGeom>
        <a:noFill/>
        <a:ln w="9525" cmpd="sng">
          <a:noFill/>
        </a:ln>
      </xdr:spPr>
    </xdr:pic>
    <xdr:clientData/>
  </xdr:twoCellAnchor>
  <xdr:twoCellAnchor editAs="oneCell">
    <xdr:from>
      <xdr:col>11</xdr:col>
      <xdr:colOff>0</xdr:colOff>
      <xdr:row>11</xdr:row>
      <xdr:rowOff>0</xdr:rowOff>
    </xdr:from>
    <xdr:to>
      <xdr:col>11</xdr:col>
      <xdr:colOff>180975</xdr:colOff>
      <xdr:row>11</xdr:row>
      <xdr:rowOff>142875</xdr:rowOff>
    </xdr:to>
    <xdr:pic>
      <xdr:nvPicPr>
        <xdr:cNvPr id="27" name="Picture 27" hidden="1"/>
        <xdr:cNvPicPr preferRelativeResize="1">
          <a:picLocks noChangeAspect="1"/>
        </xdr:cNvPicPr>
      </xdr:nvPicPr>
      <xdr:blipFill>
        <a:blip r:embed="rId1"/>
        <a:stretch>
          <a:fillRect/>
        </a:stretch>
      </xdr:blipFill>
      <xdr:spPr>
        <a:xfrm>
          <a:off x="9391650" y="3200400"/>
          <a:ext cx="180975" cy="142875"/>
        </a:xfrm>
        <a:prstGeom prst="rect">
          <a:avLst/>
        </a:prstGeom>
        <a:noFill/>
        <a:ln w="9525" cmpd="sng">
          <a:noFill/>
        </a:ln>
      </xdr:spPr>
    </xdr:pic>
    <xdr:clientData/>
  </xdr:twoCellAnchor>
  <xdr:twoCellAnchor editAs="oneCell">
    <xdr:from>
      <xdr:col>9</xdr:col>
      <xdr:colOff>0</xdr:colOff>
      <xdr:row>12</xdr:row>
      <xdr:rowOff>0</xdr:rowOff>
    </xdr:from>
    <xdr:to>
      <xdr:col>9</xdr:col>
      <xdr:colOff>180975</xdr:colOff>
      <xdr:row>12</xdr:row>
      <xdr:rowOff>276225</xdr:rowOff>
    </xdr:to>
    <xdr:pic>
      <xdr:nvPicPr>
        <xdr:cNvPr id="28" name="Picture 28" hidden="1"/>
        <xdr:cNvPicPr preferRelativeResize="1">
          <a:picLocks noChangeAspect="1"/>
        </xdr:cNvPicPr>
      </xdr:nvPicPr>
      <xdr:blipFill>
        <a:blip r:embed="rId1"/>
        <a:stretch>
          <a:fillRect/>
        </a:stretch>
      </xdr:blipFill>
      <xdr:spPr>
        <a:xfrm>
          <a:off x="7419975" y="3362325"/>
          <a:ext cx="180975" cy="276225"/>
        </a:xfrm>
        <a:prstGeom prst="rect">
          <a:avLst/>
        </a:prstGeom>
        <a:noFill/>
        <a:ln w="9525" cmpd="sng">
          <a:noFill/>
        </a:ln>
      </xdr:spPr>
    </xdr:pic>
    <xdr:clientData/>
  </xdr:twoCellAnchor>
  <xdr:twoCellAnchor editAs="oneCell">
    <xdr:from>
      <xdr:col>10</xdr:col>
      <xdr:colOff>0</xdr:colOff>
      <xdr:row>12</xdr:row>
      <xdr:rowOff>0</xdr:rowOff>
    </xdr:from>
    <xdr:to>
      <xdr:col>10</xdr:col>
      <xdr:colOff>180975</xdr:colOff>
      <xdr:row>12</xdr:row>
      <xdr:rowOff>276225</xdr:rowOff>
    </xdr:to>
    <xdr:pic>
      <xdr:nvPicPr>
        <xdr:cNvPr id="29" name="Picture 29" hidden="1"/>
        <xdr:cNvPicPr preferRelativeResize="1">
          <a:picLocks noChangeAspect="1"/>
        </xdr:cNvPicPr>
      </xdr:nvPicPr>
      <xdr:blipFill>
        <a:blip r:embed="rId1"/>
        <a:stretch>
          <a:fillRect/>
        </a:stretch>
      </xdr:blipFill>
      <xdr:spPr>
        <a:xfrm>
          <a:off x="8343900" y="3362325"/>
          <a:ext cx="180975" cy="276225"/>
        </a:xfrm>
        <a:prstGeom prst="rect">
          <a:avLst/>
        </a:prstGeom>
        <a:noFill/>
        <a:ln w="9525" cmpd="sng">
          <a:noFill/>
        </a:ln>
      </xdr:spPr>
    </xdr:pic>
    <xdr:clientData/>
  </xdr:twoCellAnchor>
  <xdr:twoCellAnchor editAs="oneCell">
    <xdr:from>
      <xdr:col>11</xdr:col>
      <xdr:colOff>0</xdr:colOff>
      <xdr:row>12</xdr:row>
      <xdr:rowOff>0</xdr:rowOff>
    </xdr:from>
    <xdr:to>
      <xdr:col>11</xdr:col>
      <xdr:colOff>180975</xdr:colOff>
      <xdr:row>12</xdr:row>
      <xdr:rowOff>276225</xdr:rowOff>
    </xdr:to>
    <xdr:pic>
      <xdr:nvPicPr>
        <xdr:cNvPr id="30" name="Picture 30" hidden="1"/>
        <xdr:cNvPicPr preferRelativeResize="1">
          <a:picLocks noChangeAspect="1"/>
        </xdr:cNvPicPr>
      </xdr:nvPicPr>
      <xdr:blipFill>
        <a:blip r:embed="rId1"/>
        <a:stretch>
          <a:fillRect/>
        </a:stretch>
      </xdr:blipFill>
      <xdr:spPr>
        <a:xfrm>
          <a:off x="9391650" y="3362325"/>
          <a:ext cx="180975" cy="276225"/>
        </a:xfrm>
        <a:prstGeom prst="rect">
          <a:avLst/>
        </a:prstGeom>
        <a:noFill/>
        <a:ln w="9525" cmpd="sng">
          <a:noFill/>
        </a:ln>
      </xdr:spPr>
    </xdr:pic>
    <xdr:clientData/>
  </xdr:twoCellAnchor>
  <xdr:twoCellAnchor editAs="oneCell">
    <xdr:from>
      <xdr:col>9</xdr:col>
      <xdr:colOff>0</xdr:colOff>
      <xdr:row>13</xdr:row>
      <xdr:rowOff>0</xdr:rowOff>
    </xdr:from>
    <xdr:to>
      <xdr:col>9</xdr:col>
      <xdr:colOff>180975</xdr:colOff>
      <xdr:row>13</xdr:row>
      <xdr:rowOff>276225</xdr:rowOff>
    </xdr:to>
    <xdr:pic>
      <xdr:nvPicPr>
        <xdr:cNvPr id="31" name="Picture 31" hidden="1"/>
        <xdr:cNvPicPr preferRelativeResize="1">
          <a:picLocks noChangeAspect="1"/>
        </xdr:cNvPicPr>
      </xdr:nvPicPr>
      <xdr:blipFill>
        <a:blip r:embed="rId1"/>
        <a:stretch>
          <a:fillRect/>
        </a:stretch>
      </xdr:blipFill>
      <xdr:spPr>
        <a:xfrm>
          <a:off x="7419975" y="3686175"/>
          <a:ext cx="180975" cy="276225"/>
        </a:xfrm>
        <a:prstGeom prst="rect">
          <a:avLst/>
        </a:prstGeom>
        <a:noFill/>
        <a:ln w="9525" cmpd="sng">
          <a:noFill/>
        </a:ln>
      </xdr:spPr>
    </xdr:pic>
    <xdr:clientData/>
  </xdr:twoCellAnchor>
  <xdr:twoCellAnchor editAs="oneCell">
    <xdr:from>
      <xdr:col>10</xdr:col>
      <xdr:colOff>0</xdr:colOff>
      <xdr:row>13</xdr:row>
      <xdr:rowOff>0</xdr:rowOff>
    </xdr:from>
    <xdr:to>
      <xdr:col>10</xdr:col>
      <xdr:colOff>180975</xdr:colOff>
      <xdr:row>13</xdr:row>
      <xdr:rowOff>276225</xdr:rowOff>
    </xdr:to>
    <xdr:pic>
      <xdr:nvPicPr>
        <xdr:cNvPr id="32" name="Picture 32" hidden="1"/>
        <xdr:cNvPicPr preferRelativeResize="1">
          <a:picLocks noChangeAspect="1"/>
        </xdr:cNvPicPr>
      </xdr:nvPicPr>
      <xdr:blipFill>
        <a:blip r:embed="rId1"/>
        <a:stretch>
          <a:fillRect/>
        </a:stretch>
      </xdr:blipFill>
      <xdr:spPr>
        <a:xfrm>
          <a:off x="8343900" y="3686175"/>
          <a:ext cx="180975" cy="276225"/>
        </a:xfrm>
        <a:prstGeom prst="rect">
          <a:avLst/>
        </a:prstGeom>
        <a:noFill/>
        <a:ln w="9525" cmpd="sng">
          <a:noFill/>
        </a:ln>
      </xdr:spPr>
    </xdr:pic>
    <xdr:clientData/>
  </xdr:twoCellAnchor>
  <xdr:twoCellAnchor editAs="oneCell">
    <xdr:from>
      <xdr:col>11</xdr:col>
      <xdr:colOff>0</xdr:colOff>
      <xdr:row>13</xdr:row>
      <xdr:rowOff>0</xdr:rowOff>
    </xdr:from>
    <xdr:to>
      <xdr:col>11</xdr:col>
      <xdr:colOff>180975</xdr:colOff>
      <xdr:row>13</xdr:row>
      <xdr:rowOff>276225</xdr:rowOff>
    </xdr:to>
    <xdr:pic>
      <xdr:nvPicPr>
        <xdr:cNvPr id="33" name="Picture 33" hidden="1"/>
        <xdr:cNvPicPr preferRelativeResize="1">
          <a:picLocks noChangeAspect="1"/>
        </xdr:cNvPicPr>
      </xdr:nvPicPr>
      <xdr:blipFill>
        <a:blip r:embed="rId1"/>
        <a:stretch>
          <a:fillRect/>
        </a:stretch>
      </xdr:blipFill>
      <xdr:spPr>
        <a:xfrm>
          <a:off x="9391650" y="3686175"/>
          <a:ext cx="180975" cy="276225"/>
        </a:xfrm>
        <a:prstGeom prst="rect">
          <a:avLst/>
        </a:prstGeom>
        <a:noFill/>
        <a:ln w="9525" cmpd="sng">
          <a:noFill/>
        </a:ln>
      </xdr:spPr>
    </xdr:pic>
    <xdr:clientData/>
  </xdr:twoCellAnchor>
  <xdr:twoCellAnchor editAs="oneCell">
    <xdr:from>
      <xdr:col>9</xdr:col>
      <xdr:colOff>0</xdr:colOff>
      <xdr:row>14</xdr:row>
      <xdr:rowOff>0</xdr:rowOff>
    </xdr:from>
    <xdr:to>
      <xdr:col>9</xdr:col>
      <xdr:colOff>180975</xdr:colOff>
      <xdr:row>14</xdr:row>
      <xdr:rowOff>142875</xdr:rowOff>
    </xdr:to>
    <xdr:pic>
      <xdr:nvPicPr>
        <xdr:cNvPr id="34" name="Picture 34" hidden="1"/>
        <xdr:cNvPicPr preferRelativeResize="1">
          <a:picLocks noChangeAspect="1"/>
        </xdr:cNvPicPr>
      </xdr:nvPicPr>
      <xdr:blipFill>
        <a:blip r:embed="rId1"/>
        <a:stretch>
          <a:fillRect/>
        </a:stretch>
      </xdr:blipFill>
      <xdr:spPr>
        <a:xfrm>
          <a:off x="7419975" y="4010025"/>
          <a:ext cx="180975" cy="142875"/>
        </a:xfrm>
        <a:prstGeom prst="rect">
          <a:avLst/>
        </a:prstGeom>
        <a:noFill/>
        <a:ln w="9525" cmpd="sng">
          <a:noFill/>
        </a:ln>
      </xdr:spPr>
    </xdr:pic>
    <xdr:clientData/>
  </xdr:twoCellAnchor>
  <xdr:twoCellAnchor editAs="oneCell">
    <xdr:from>
      <xdr:col>10</xdr:col>
      <xdr:colOff>0</xdr:colOff>
      <xdr:row>14</xdr:row>
      <xdr:rowOff>0</xdr:rowOff>
    </xdr:from>
    <xdr:to>
      <xdr:col>10</xdr:col>
      <xdr:colOff>180975</xdr:colOff>
      <xdr:row>14</xdr:row>
      <xdr:rowOff>142875</xdr:rowOff>
    </xdr:to>
    <xdr:pic>
      <xdr:nvPicPr>
        <xdr:cNvPr id="35" name="Picture 35" hidden="1"/>
        <xdr:cNvPicPr preferRelativeResize="1">
          <a:picLocks noChangeAspect="1"/>
        </xdr:cNvPicPr>
      </xdr:nvPicPr>
      <xdr:blipFill>
        <a:blip r:embed="rId1"/>
        <a:stretch>
          <a:fillRect/>
        </a:stretch>
      </xdr:blipFill>
      <xdr:spPr>
        <a:xfrm>
          <a:off x="8343900" y="4010025"/>
          <a:ext cx="180975" cy="142875"/>
        </a:xfrm>
        <a:prstGeom prst="rect">
          <a:avLst/>
        </a:prstGeom>
        <a:noFill/>
        <a:ln w="9525" cmpd="sng">
          <a:noFill/>
        </a:ln>
      </xdr:spPr>
    </xdr:pic>
    <xdr:clientData/>
  </xdr:twoCellAnchor>
  <xdr:twoCellAnchor editAs="oneCell">
    <xdr:from>
      <xdr:col>11</xdr:col>
      <xdr:colOff>0</xdr:colOff>
      <xdr:row>14</xdr:row>
      <xdr:rowOff>0</xdr:rowOff>
    </xdr:from>
    <xdr:to>
      <xdr:col>11</xdr:col>
      <xdr:colOff>180975</xdr:colOff>
      <xdr:row>14</xdr:row>
      <xdr:rowOff>142875</xdr:rowOff>
    </xdr:to>
    <xdr:pic>
      <xdr:nvPicPr>
        <xdr:cNvPr id="36" name="Picture 36" hidden="1"/>
        <xdr:cNvPicPr preferRelativeResize="1">
          <a:picLocks noChangeAspect="1"/>
        </xdr:cNvPicPr>
      </xdr:nvPicPr>
      <xdr:blipFill>
        <a:blip r:embed="rId1"/>
        <a:stretch>
          <a:fillRect/>
        </a:stretch>
      </xdr:blipFill>
      <xdr:spPr>
        <a:xfrm>
          <a:off x="9391650" y="4010025"/>
          <a:ext cx="180975" cy="142875"/>
        </a:xfrm>
        <a:prstGeom prst="rect">
          <a:avLst/>
        </a:prstGeom>
        <a:noFill/>
        <a:ln w="9525" cmpd="sng">
          <a:noFill/>
        </a:ln>
      </xdr:spPr>
    </xdr:pic>
    <xdr:clientData/>
  </xdr:twoCellAnchor>
  <xdr:twoCellAnchor editAs="oneCell">
    <xdr:from>
      <xdr:col>9</xdr:col>
      <xdr:colOff>0</xdr:colOff>
      <xdr:row>15</xdr:row>
      <xdr:rowOff>0</xdr:rowOff>
    </xdr:from>
    <xdr:to>
      <xdr:col>9</xdr:col>
      <xdr:colOff>180975</xdr:colOff>
      <xdr:row>15</xdr:row>
      <xdr:rowOff>276225</xdr:rowOff>
    </xdr:to>
    <xdr:pic>
      <xdr:nvPicPr>
        <xdr:cNvPr id="37" name="Picture 37" hidden="1"/>
        <xdr:cNvPicPr preferRelativeResize="1">
          <a:picLocks noChangeAspect="1"/>
        </xdr:cNvPicPr>
      </xdr:nvPicPr>
      <xdr:blipFill>
        <a:blip r:embed="rId1"/>
        <a:stretch>
          <a:fillRect/>
        </a:stretch>
      </xdr:blipFill>
      <xdr:spPr>
        <a:xfrm>
          <a:off x="7419975" y="4171950"/>
          <a:ext cx="180975" cy="276225"/>
        </a:xfrm>
        <a:prstGeom prst="rect">
          <a:avLst/>
        </a:prstGeom>
        <a:noFill/>
        <a:ln w="9525" cmpd="sng">
          <a:noFill/>
        </a:ln>
      </xdr:spPr>
    </xdr:pic>
    <xdr:clientData/>
  </xdr:twoCellAnchor>
  <xdr:twoCellAnchor editAs="oneCell">
    <xdr:from>
      <xdr:col>10</xdr:col>
      <xdr:colOff>0</xdr:colOff>
      <xdr:row>15</xdr:row>
      <xdr:rowOff>0</xdr:rowOff>
    </xdr:from>
    <xdr:to>
      <xdr:col>10</xdr:col>
      <xdr:colOff>180975</xdr:colOff>
      <xdr:row>15</xdr:row>
      <xdr:rowOff>276225</xdr:rowOff>
    </xdr:to>
    <xdr:pic>
      <xdr:nvPicPr>
        <xdr:cNvPr id="38" name="Picture 38" hidden="1"/>
        <xdr:cNvPicPr preferRelativeResize="1">
          <a:picLocks noChangeAspect="1"/>
        </xdr:cNvPicPr>
      </xdr:nvPicPr>
      <xdr:blipFill>
        <a:blip r:embed="rId1"/>
        <a:stretch>
          <a:fillRect/>
        </a:stretch>
      </xdr:blipFill>
      <xdr:spPr>
        <a:xfrm>
          <a:off x="8343900" y="4171950"/>
          <a:ext cx="180975" cy="276225"/>
        </a:xfrm>
        <a:prstGeom prst="rect">
          <a:avLst/>
        </a:prstGeom>
        <a:noFill/>
        <a:ln w="9525" cmpd="sng">
          <a:noFill/>
        </a:ln>
      </xdr:spPr>
    </xdr:pic>
    <xdr:clientData/>
  </xdr:twoCellAnchor>
  <xdr:twoCellAnchor editAs="oneCell">
    <xdr:from>
      <xdr:col>11</xdr:col>
      <xdr:colOff>0</xdr:colOff>
      <xdr:row>15</xdr:row>
      <xdr:rowOff>0</xdr:rowOff>
    </xdr:from>
    <xdr:to>
      <xdr:col>11</xdr:col>
      <xdr:colOff>180975</xdr:colOff>
      <xdr:row>15</xdr:row>
      <xdr:rowOff>276225</xdr:rowOff>
    </xdr:to>
    <xdr:pic>
      <xdr:nvPicPr>
        <xdr:cNvPr id="39" name="Picture 39" hidden="1"/>
        <xdr:cNvPicPr preferRelativeResize="1">
          <a:picLocks noChangeAspect="1"/>
        </xdr:cNvPicPr>
      </xdr:nvPicPr>
      <xdr:blipFill>
        <a:blip r:embed="rId1"/>
        <a:stretch>
          <a:fillRect/>
        </a:stretch>
      </xdr:blipFill>
      <xdr:spPr>
        <a:xfrm>
          <a:off x="9391650" y="4171950"/>
          <a:ext cx="180975" cy="276225"/>
        </a:xfrm>
        <a:prstGeom prst="rect">
          <a:avLst/>
        </a:prstGeom>
        <a:noFill/>
        <a:ln w="9525" cmpd="sng">
          <a:noFill/>
        </a:ln>
      </xdr:spPr>
    </xdr:pic>
    <xdr:clientData/>
  </xdr:twoCellAnchor>
  <xdr:twoCellAnchor editAs="oneCell">
    <xdr:from>
      <xdr:col>9</xdr:col>
      <xdr:colOff>0</xdr:colOff>
      <xdr:row>16</xdr:row>
      <xdr:rowOff>0</xdr:rowOff>
    </xdr:from>
    <xdr:to>
      <xdr:col>9</xdr:col>
      <xdr:colOff>180975</xdr:colOff>
      <xdr:row>16</xdr:row>
      <xdr:rowOff>276225</xdr:rowOff>
    </xdr:to>
    <xdr:pic>
      <xdr:nvPicPr>
        <xdr:cNvPr id="40" name="Picture 40" hidden="1"/>
        <xdr:cNvPicPr preferRelativeResize="1">
          <a:picLocks noChangeAspect="1"/>
        </xdr:cNvPicPr>
      </xdr:nvPicPr>
      <xdr:blipFill>
        <a:blip r:embed="rId1"/>
        <a:stretch>
          <a:fillRect/>
        </a:stretch>
      </xdr:blipFill>
      <xdr:spPr>
        <a:xfrm>
          <a:off x="7419975" y="4495800"/>
          <a:ext cx="180975" cy="276225"/>
        </a:xfrm>
        <a:prstGeom prst="rect">
          <a:avLst/>
        </a:prstGeom>
        <a:noFill/>
        <a:ln w="9525" cmpd="sng">
          <a:noFill/>
        </a:ln>
      </xdr:spPr>
    </xdr:pic>
    <xdr:clientData/>
  </xdr:twoCellAnchor>
  <xdr:twoCellAnchor editAs="oneCell">
    <xdr:from>
      <xdr:col>10</xdr:col>
      <xdr:colOff>0</xdr:colOff>
      <xdr:row>16</xdr:row>
      <xdr:rowOff>0</xdr:rowOff>
    </xdr:from>
    <xdr:to>
      <xdr:col>10</xdr:col>
      <xdr:colOff>180975</xdr:colOff>
      <xdr:row>16</xdr:row>
      <xdr:rowOff>276225</xdr:rowOff>
    </xdr:to>
    <xdr:pic>
      <xdr:nvPicPr>
        <xdr:cNvPr id="41" name="Picture 41" hidden="1"/>
        <xdr:cNvPicPr preferRelativeResize="1">
          <a:picLocks noChangeAspect="1"/>
        </xdr:cNvPicPr>
      </xdr:nvPicPr>
      <xdr:blipFill>
        <a:blip r:embed="rId1"/>
        <a:stretch>
          <a:fillRect/>
        </a:stretch>
      </xdr:blipFill>
      <xdr:spPr>
        <a:xfrm>
          <a:off x="8343900" y="4495800"/>
          <a:ext cx="180975" cy="276225"/>
        </a:xfrm>
        <a:prstGeom prst="rect">
          <a:avLst/>
        </a:prstGeom>
        <a:noFill/>
        <a:ln w="9525" cmpd="sng">
          <a:noFill/>
        </a:ln>
      </xdr:spPr>
    </xdr:pic>
    <xdr:clientData/>
  </xdr:twoCellAnchor>
  <xdr:twoCellAnchor editAs="oneCell">
    <xdr:from>
      <xdr:col>11</xdr:col>
      <xdr:colOff>0</xdr:colOff>
      <xdr:row>16</xdr:row>
      <xdr:rowOff>0</xdr:rowOff>
    </xdr:from>
    <xdr:to>
      <xdr:col>11</xdr:col>
      <xdr:colOff>180975</xdr:colOff>
      <xdr:row>16</xdr:row>
      <xdr:rowOff>276225</xdr:rowOff>
    </xdr:to>
    <xdr:pic>
      <xdr:nvPicPr>
        <xdr:cNvPr id="42" name="Picture 42" hidden="1"/>
        <xdr:cNvPicPr preferRelativeResize="1">
          <a:picLocks noChangeAspect="1"/>
        </xdr:cNvPicPr>
      </xdr:nvPicPr>
      <xdr:blipFill>
        <a:blip r:embed="rId1"/>
        <a:stretch>
          <a:fillRect/>
        </a:stretch>
      </xdr:blipFill>
      <xdr:spPr>
        <a:xfrm>
          <a:off x="9391650" y="4495800"/>
          <a:ext cx="180975" cy="276225"/>
        </a:xfrm>
        <a:prstGeom prst="rect">
          <a:avLst/>
        </a:prstGeom>
        <a:noFill/>
        <a:ln w="9525" cmpd="sng">
          <a:noFill/>
        </a:ln>
      </xdr:spPr>
    </xdr:pic>
    <xdr:clientData/>
  </xdr:twoCellAnchor>
  <xdr:twoCellAnchor editAs="oneCell">
    <xdr:from>
      <xdr:col>9</xdr:col>
      <xdr:colOff>0</xdr:colOff>
      <xdr:row>17</xdr:row>
      <xdr:rowOff>0</xdr:rowOff>
    </xdr:from>
    <xdr:to>
      <xdr:col>9</xdr:col>
      <xdr:colOff>180975</xdr:colOff>
      <xdr:row>17</xdr:row>
      <xdr:rowOff>142875</xdr:rowOff>
    </xdr:to>
    <xdr:pic>
      <xdr:nvPicPr>
        <xdr:cNvPr id="43" name="Picture 43" hidden="1"/>
        <xdr:cNvPicPr preferRelativeResize="1">
          <a:picLocks noChangeAspect="1"/>
        </xdr:cNvPicPr>
      </xdr:nvPicPr>
      <xdr:blipFill>
        <a:blip r:embed="rId1"/>
        <a:stretch>
          <a:fillRect/>
        </a:stretch>
      </xdr:blipFill>
      <xdr:spPr>
        <a:xfrm>
          <a:off x="7419975" y="4819650"/>
          <a:ext cx="180975" cy="142875"/>
        </a:xfrm>
        <a:prstGeom prst="rect">
          <a:avLst/>
        </a:prstGeom>
        <a:noFill/>
        <a:ln w="9525" cmpd="sng">
          <a:noFill/>
        </a:ln>
      </xdr:spPr>
    </xdr:pic>
    <xdr:clientData/>
  </xdr:twoCellAnchor>
  <xdr:twoCellAnchor editAs="oneCell">
    <xdr:from>
      <xdr:col>10</xdr:col>
      <xdr:colOff>0</xdr:colOff>
      <xdr:row>17</xdr:row>
      <xdr:rowOff>0</xdr:rowOff>
    </xdr:from>
    <xdr:to>
      <xdr:col>10</xdr:col>
      <xdr:colOff>180975</xdr:colOff>
      <xdr:row>17</xdr:row>
      <xdr:rowOff>142875</xdr:rowOff>
    </xdr:to>
    <xdr:pic>
      <xdr:nvPicPr>
        <xdr:cNvPr id="44" name="Picture 44" hidden="1"/>
        <xdr:cNvPicPr preferRelativeResize="1">
          <a:picLocks noChangeAspect="1"/>
        </xdr:cNvPicPr>
      </xdr:nvPicPr>
      <xdr:blipFill>
        <a:blip r:embed="rId1"/>
        <a:stretch>
          <a:fillRect/>
        </a:stretch>
      </xdr:blipFill>
      <xdr:spPr>
        <a:xfrm>
          <a:off x="8343900" y="4819650"/>
          <a:ext cx="180975" cy="142875"/>
        </a:xfrm>
        <a:prstGeom prst="rect">
          <a:avLst/>
        </a:prstGeom>
        <a:noFill/>
        <a:ln w="9525" cmpd="sng">
          <a:noFill/>
        </a:ln>
      </xdr:spPr>
    </xdr:pic>
    <xdr:clientData/>
  </xdr:twoCellAnchor>
  <xdr:twoCellAnchor editAs="oneCell">
    <xdr:from>
      <xdr:col>11</xdr:col>
      <xdr:colOff>0</xdr:colOff>
      <xdr:row>17</xdr:row>
      <xdr:rowOff>0</xdr:rowOff>
    </xdr:from>
    <xdr:to>
      <xdr:col>11</xdr:col>
      <xdr:colOff>180975</xdr:colOff>
      <xdr:row>17</xdr:row>
      <xdr:rowOff>142875</xdr:rowOff>
    </xdr:to>
    <xdr:pic>
      <xdr:nvPicPr>
        <xdr:cNvPr id="45" name="Picture 45" hidden="1"/>
        <xdr:cNvPicPr preferRelativeResize="1">
          <a:picLocks noChangeAspect="1"/>
        </xdr:cNvPicPr>
      </xdr:nvPicPr>
      <xdr:blipFill>
        <a:blip r:embed="rId1"/>
        <a:stretch>
          <a:fillRect/>
        </a:stretch>
      </xdr:blipFill>
      <xdr:spPr>
        <a:xfrm>
          <a:off x="9391650" y="4819650"/>
          <a:ext cx="180975" cy="142875"/>
        </a:xfrm>
        <a:prstGeom prst="rect">
          <a:avLst/>
        </a:prstGeom>
        <a:noFill/>
        <a:ln w="9525" cmpd="sng">
          <a:noFill/>
        </a:ln>
      </xdr:spPr>
    </xdr:pic>
    <xdr:clientData/>
  </xdr:twoCellAnchor>
  <xdr:twoCellAnchor editAs="oneCell">
    <xdr:from>
      <xdr:col>9</xdr:col>
      <xdr:colOff>0</xdr:colOff>
      <xdr:row>18</xdr:row>
      <xdr:rowOff>0</xdr:rowOff>
    </xdr:from>
    <xdr:to>
      <xdr:col>9</xdr:col>
      <xdr:colOff>180975</xdr:colOff>
      <xdr:row>18</xdr:row>
      <xdr:rowOff>276225</xdr:rowOff>
    </xdr:to>
    <xdr:pic>
      <xdr:nvPicPr>
        <xdr:cNvPr id="46" name="Picture 46" hidden="1"/>
        <xdr:cNvPicPr preferRelativeResize="1">
          <a:picLocks noChangeAspect="1"/>
        </xdr:cNvPicPr>
      </xdr:nvPicPr>
      <xdr:blipFill>
        <a:blip r:embed="rId1"/>
        <a:stretch>
          <a:fillRect/>
        </a:stretch>
      </xdr:blipFill>
      <xdr:spPr>
        <a:xfrm>
          <a:off x="7419975" y="4981575"/>
          <a:ext cx="180975" cy="276225"/>
        </a:xfrm>
        <a:prstGeom prst="rect">
          <a:avLst/>
        </a:prstGeom>
        <a:noFill/>
        <a:ln w="9525" cmpd="sng">
          <a:noFill/>
        </a:ln>
      </xdr:spPr>
    </xdr:pic>
    <xdr:clientData/>
  </xdr:twoCellAnchor>
  <xdr:twoCellAnchor editAs="oneCell">
    <xdr:from>
      <xdr:col>10</xdr:col>
      <xdr:colOff>0</xdr:colOff>
      <xdr:row>18</xdr:row>
      <xdr:rowOff>0</xdr:rowOff>
    </xdr:from>
    <xdr:to>
      <xdr:col>10</xdr:col>
      <xdr:colOff>180975</xdr:colOff>
      <xdr:row>18</xdr:row>
      <xdr:rowOff>276225</xdr:rowOff>
    </xdr:to>
    <xdr:pic>
      <xdr:nvPicPr>
        <xdr:cNvPr id="47" name="Picture 47" hidden="1"/>
        <xdr:cNvPicPr preferRelativeResize="1">
          <a:picLocks noChangeAspect="1"/>
        </xdr:cNvPicPr>
      </xdr:nvPicPr>
      <xdr:blipFill>
        <a:blip r:embed="rId1"/>
        <a:stretch>
          <a:fillRect/>
        </a:stretch>
      </xdr:blipFill>
      <xdr:spPr>
        <a:xfrm>
          <a:off x="8343900" y="4981575"/>
          <a:ext cx="180975" cy="276225"/>
        </a:xfrm>
        <a:prstGeom prst="rect">
          <a:avLst/>
        </a:prstGeom>
        <a:noFill/>
        <a:ln w="9525" cmpd="sng">
          <a:noFill/>
        </a:ln>
      </xdr:spPr>
    </xdr:pic>
    <xdr:clientData/>
  </xdr:twoCellAnchor>
  <xdr:twoCellAnchor editAs="oneCell">
    <xdr:from>
      <xdr:col>11</xdr:col>
      <xdr:colOff>0</xdr:colOff>
      <xdr:row>18</xdr:row>
      <xdr:rowOff>0</xdr:rowOff>
    </xdr:from>
    <xdr:to>
      <xdr:col>11</xdr:col>
      <xdr:colOff>180975</xdr:colOff>
      <xdr:row>18</xdr:row>
      <xdr:rowOff>276225</xdr:rowOff>
    </xdr:to>
    <xdr:pic>
      <xdr:nvPicPr>
        <xdr:cNvPr id="48" name="Picture 48" hidden="1"/>
        <xdr:cNvPicPr preferRelativeResize="1">
          <a:picLocks noChangeAspect="1"/>
        </xdr:cNvPicPr>
      </xdr:nvPicPr>
      <xdr:blipFill>
        <a:blip r:embed="rId1"/>
        <a:stretch>
          <a:fillRect/>
        </a:stretch>
      </xdr:blipFill>
      <xdr:spPr>
        <a:xfrm>
          <a:off x="9391650" y="4981575"/>
          <a:ext cx="180975" cy="276225"/>
        </a:xfrm>
        <a:prstGeom prst="rect">
          <a:avLst/>
        </a:prstGeom>
        <a:noFill/>
        <a:ln w="9525" cmpd="sng">
          <a:noFill/>
        </a:ln>
      </xdr:spPr>
    </xdr:pic>
    <xdr:clientData/>
  </xdr:twoCellAnchor>
  <xdr:twoCellAnchor editAs="oneCell">
    <xdr:from>
      <xdr:col>9</xdr:col>
      <xdr:colOff>0</xdr:colOff>
      <xdr:row>19</xdr:row>
      <xdr:rowOff>0</xdr:rowOff>
    </xdr:from>
    <xdr:to>
      <xdr:col>9</xdr:col>
      <xdr:colOff>180975</xdr:colOff>
      <xdr:row>19</xdr:row>
      <xdr:rowOff>142875</xdr:rowOff>
    </xdr:to>
    <xdr:pic>
      <xdr:nvPicPr>
        <xdr:cNvPr id="49" name="Picture 49" hidden="1"/>
        <xdr:cNvPicPr preferRelativeResize="1">
          <a:picLocks noChangeAspect="1"/>
        </xdr:cNvPicPr>
      </xdr:nvPicPr>
      <xdr:blipFill>
        <a:blip r:embed="rId1"/>
        <a:stretch>
          <a:fillRect/>
        </a:stretch>
      </xdr:blipFill>
      <xdr:spPr>
        <a:xfrm>
          <a:off x="7419975" y="5305425"/>
          <a:ext cx="180975" cy="142875"/>
        </a:xfrm>
        <a:prstGeom prst="rect">
          <a:avLst/>
        </a:prstGeom>
        <a:noFill/>
        <a:ln w="9525" cmpd="sng">
          <a:noFill/>
        </a:ln>
      </xdr:spPr>
    </xdr:pic>
    <xdr:clientData/>
  </xdr:twoCellAnchor>
  <xdr:twoCellAnchor editAs="oneCell">
    <xdr:from>
      <xdr:col>10</xdr:col>
      <xdr:colOff>0</xdr:colOff>
      <xdr:row>19</xdr:row>
      <xdr:rowOff>0</xdr:rowOff>
    </xdr:from>
    <xdr:to>
      <xdr:col>10</xdr:col>
      <xdr:colOff>180975</xdr:colOff>
      <xdr:row>19</xdr:row>
      <xdr:rowOff>142875</xdr:rowOff>
    </xdr:to>
    <xdr:pic>
      <xdr:nvPicPr>
        <xdr:cNvPr id="50" name="Picture 50" hidden="1"/>
        <xdr:cNvPicPr preferRelativeResize="1">
          <a:picLocks noChangeAspect="1"/>
        </xdr:cNvPicPr>
      </xdr:nvPicPr>
      <xdr:blipFill>
        <a:blip r:embed="rId1"/>
        <a:stretch>
          <a:fillRect/>
        </a:stretch>
      </xdr:blipFill>
      <xdr:spPr>
        <a:xfrm>
          <a:off x="8343900" y="5305425"/>
          <a:ext cx="180975" cy="142875"/>
        </a:xfrm>
        <a:prstGeom prst="rect">
          <a:avLst/>
        </a:prstGeom>
        <a:noFill/>
        <a:ln w="9525" cmpd="sng">
          <a:noFill/>
        </a:ln>
      </xdr:spPr>
    </xdr:pic>
    <xdr:clientData/>
  </xdr:twoCellAnchor>
  <xdr:twoCellAnchor editAs="oneCell">
    <xdr:from>
      <xdr:col>11</xdr:col>
      <xdr:colOff>0</xdr:colOff>
      <xdr:row>19</xdr:row>
      <xdr:rowOff>0</xdr:rowOff>
    </xdr:from>
    <xdr:to>
      <xdr:col>11</xdr:col>
      <xdr:colOff>180975</xdr:colOff>
      <xdr:row>19</xdr:row>
      <xdr:rowOff>142875</xdr:rowOff>
    </xdr:to>
    <xdr:pic>
      <xdr:nvPicPr>
        <xdr:cNvPr id="51" name="Picture 51" hidden="1"/>
        <xdr:cNvPicPr preferRelativeResize="1">
          <a:picLocks noChangeAspect="1"/>
        </xdr:cNvPicPr>
      </xdr:nvPicPr>
      <xdr:blipFill>
        <a:blip r:embed="rId1"/>
        <a:stretch>
          <a:fillRect/>
        </a:stretch>
      </xdr:blipFill>
      <xdr:spPr>
        <a:xfrm>
          <a:off x="9391650" y="5305425"/>
          <a:ext cx="180975" cy="142875"/>
        </a:xfrm>
        <a:prstGeom prst="rect">
          <a:avLst/>
        </a:prstGeom>
        <a:noFill/>
        <a:ln w="9525" cmpd="sng">
          <a:noFill/>
        </a:ln>
      </xdr:spPr>
    </xdr:pic>
    <xdr:clientData/>
  </xdr:twoCellAnchor>
  <xdr:twoCellAnchor editAs="oneCell">
    <xdr:from>
      <xdr:col>9</xdr:col>
      <xdr:colOff>0</xdr:colOff>
      <xdr:row>20</xdr:row>
      <xdr:rowOff>0</xdr:rowOff>
    </xdr:from>
    <xdr:to>
      <xdr:col>9</xdr:col>
      <xdr:colOff>180975</xdr:colOff>
      <xdr:row>20</xdr:row>
      <xdr:rowOff>276225</xdr:rowOff>
    </xdr:to>
    <xdr:pic>
      <xdr:nvPicPr>
        <xdr:cNvPr id="52" name="Picture 52" hidden="1"/>
        <xdr:cNvPicPr preferRelativeResize="1">
          <a:picLocks noChangeAspect="1"/>
        </xdr:cNvPicPr>
      </xdr:nvPicPr>
      <xdr:blipFill>
        <a:blip r:embed="rId1"/>
        <a:stretch>
          <a:fillRect/>
        </a:stretch>
      </xdr:blipFill>
      <xdr:spPr>
        <a:xfrm>
          <a:off x="7419975" y="5467350"/>
          <a:ext cx="180975" cy="276225"/>
        </a:xfrm>
        <a:prstGeom prst="rect">
          <a:avLst/>
        </a:prstGeom>
        <a:noFill/>
        <a:ln w="9525" cmpd="sng">
          <a:noFill/>
        </a:ln>
      </xdr:spPr>
    </xdr:pic>
    <xdr:clientData/>
  </xdr:twoCellAnchor>
  <xdr:twoCellAnchor editAs="oneCell">
    <xdr:from>
      <xdr:col>10</xdr:col>
      <xdr:colOff>0</xdr:colOff>
      <xdr:row>20</xdr:row>
      <xdr:rowOff>0</xdr:rowOff>
    </xdr:from>
    <xdr:to>
      <xdr:col>10</xdr:col>
      <xdr:colOff>180975</xdr:colOff>
      <xdr:row>20</xdr:row>
      <xdr:rowOff>276225</xdr:rowOff>
    </xdr:to>
    <xdr:pic>
      <xdr:nvPicPr>
        <xdr:cNvPr id="53" name="Picture 53" hidden="1"/>
        <xdr:cNvPicPr preferRelativeResize="1">
          <a:picLocks noChangeAspect="1"/>
        </xdr:cNvPicPr>
      </xdr:nvPicPr>
      <xdr:blipFill>
        <a:blip r:embed="rId1"/>
        <a:stretch>
          <a:fillRect/>
        </a:stretch>
      </xdr:blipFill>
      <xdr:spPr>
        <a:xfrm>
          <a:off x="8343900" y="5467350"/>
          <a:ext cx="180975" cy="276225"/>
        </a:xfrm>
        <a:prstGeom prst="rect">
          <a:avLst/>
        </a:prstGeom>
        <a:noFill/>
        <a:ln w="9525" cmpd="sng">
          <a:noFill/>
        </a:ln>
      </xdr:spPr>
    </xdr:pic>
    <xdr:clientData/>
  </xdr:twoCellAnchor>
  <xdr:twoCellAnchor editAs="oneCell">
    <xdr:from>
      <xdr:col>11</xdr:col>
      <xdr:colOff>0</xdr:colOff>
      <xdr:row>20</xdr:row>
      <xdr:rowOff>0</xdr:rowOff>
    </xdr:from>
    <xdr:to>
      <xdr:col>11</xdr:col>
      <xdr:colOff>180975</xdr:colOff>
      <xdr:row>20</xdr:row>
      <xdr:rowOff>276225</xdr:rowOff>
    </xdr:to>
    <xdr:pic>
      <xdr:nvPicPr>
        <xdr:cNvPr id="54" name="Picture 54" hidden="1"/>
        <xdr:cNvPicPr preferRelativeResize="1">
          <a:picLocks noChangeAspect="1"/>
        </xdr:cNvPicPr>
      </xdr:nvPicPr>
      <xdr:blipFill>
        <a:blip r:embed="rId1"/>
        <a:stretch>
          <a:fillRect/>
        </a:stretch>
      </xdr:blipFill>
      <xdr:spPr>
        <a:xfrm>
          <a:off x="9391650" y="5467350"/>
          <a:ext cx="180975" cy="276225"/>
        </a:xfrm>
        <a:prstGeom prst="rect">
          <a:avLst/>
        </a:prstGeom>
        <a:noFill/>
        <a:ln w="9525" cmpd="sng">
          <a:noFill/>
        </a:ln>
      </xdr:spPr>
    </xdr:pic>
    <xdr:clientData/>
  </xdr:twoCellAnchor>
  <xdr:twoCellAnchor editAs="oneCell">
    <xdr:from>
      <xdr:col>9</xdr:col>
      <xdr:colOff>0</xdr:colOff>
      <xdr:row>21</xdr:row>
      <xdr:rowOff>0</xdr:rowOff>
    </xdr:from>
    <xdr:to>
      <xdr:col>9</xdr:col>
      <xdr:colOff>180975</xdr:colOff>
      <xdr:row>21</xdr:row>
      <xdr:rowOff>276225</xdr:rowOff>
    </xdr:to>
    <xdr:pic>
      <xdr:nvPicPr>
        <xdr:cNvPr id="55" name="Picture 55" hidden="1"/>
        <xdr:cNvPicPr preferRelativeResize="1">
          <a:picLocks noChangeAspect="1"/>
        </xdr:cNvPicPr>
      </xdr:nvPicPr>
      <xdr:blipFill>
        <a:blip r:embed="rId1"/>
        <a:stretch>
          <a:fillRect/>
        </a:stretch>
      </xdr:blipFill>
      <xdr:spPr>
        <a:xfrm>
          <a:off x="7419975" y="5791200"/>
          <a:ext cx="180975" cy="276225"/>
        </a:xfrm>
        <a:prstGeom prst="rect">
          <a:avLst/>
        </a:prstGeom>
        <a:noFill/>
        <a:ln w="9525" cmpd="sng">
          <a:noFill/>
        </a:ln>
      </xdr:spPr>
    </xdr:pic>
    <xdr:clientData/>
  </xdr:twoCellAnchor>
  <xdr:twoCellAnchor editAs="oneCell">
    <xdr:from>
      <xdr:col>10</xdr:col>
      <xdr:colOff>0</xdr:colOff>
      <xdr:row>21</xdr:row>
      <xdr:rowOff>0</xdr:rowOff>
    </xdr:from>
    <xdr:to>
      <xdr:col>10</xdr:col>
      <xdr:colOff>180975</xdr:colOff>
      <xdr:row>21</xdr:row>
      <xdr:rowOff>276225</xdr:rowOff>
    </xdr:to>
    <xdr:pic>
      <xdr:nvPicPr>
        <xdr:cNvPr id="56" name="Picture 56" hidden="1"/>
        <xdr:cNvPicPr preferRelativeResize="1">
          <a:picLocks noChangeAspect="1"/>
        </xdr:cNvPicPr>
      </xdr:nvPicPr>
      <xdr:blipFill>
        <a:blip r:embed="rId1"/>
        <a:stretch>
          <a:fillRect/>
        </a:stretch>
      </xdr:blipFill>
      <xdr:spPr>
        <a:xfrm>
          <a:off x="8343900" y="5791200"/>
          <a:ext cx="180975" cy="276225"/>
        </a:xfrm>
        <a:prstGeom prst="rect">
          <a:avLst/>
        </a:prstGeom>
        <a:noFill/>
        <a:ln w="9525" cmpd="sng">
          <a:noFill/>
        </a:ln>
      </xdr:spPr>
    </xdr:pic>
    <xdr:clientData/>
  </xdr:twoCellAnchor>
  <xdr:twoCellAnchor editAs="oneCell">
    <xdr:from>
      <xdr:col>11</xdr:col>
      <xdr:colOff>0</xdr:colOff>
      <xdr:row>21</xdr:row>
      <xdr:rowOff>0</xdr:rowOff>
    </xdr:from>
    <xdr:to>
      <xdr:col>11</xdr:col>
      <xdr:colOff>180975</xdr:colOff>
      <xdr:row>21</xdr:row>
      <xdr:rowOff>276225</xdr:rowOff>
    </xdr:to>
    <xdr:pic>
      <xdr:nvPicPr>
        <xdr:cNvPr id="57" name="Picture 57" hidden="1"/>
        <xdr:cNvPicPr preferRelativeResize="1">
          <a:picLocks noChangeAspect="1"/>
        </xdr:cNvPicPr>
      </xdr:nvPicPr>
      <xdr:blipFill>
        <a:blip r:embed="rId1"/>
        <a:stretch>
          <a:fillRect/>
        </a:stretch>
      </xdr:blipFill>
      <xdr:spPr>
        <a:xfrm>
          <a:off x="9391650" y="5791200"/>
          <a:ext cx="180975" cy="276225"/>
        </a:xfrm>
        <a:prstGeom prst="rect">
          <a:avLst/>
        </a:prstGeom>
        <a:noFill/>
        <a:ln w="9525" cmpd="sng">
          <a:noFill/>
        </a:ln>
      </xdr:spPr>
    </xdr:pic>
    <xdr:clientData/>
  </xdr:twoCellAnchor>
  <xdr:twoCellAnchor editAs="oneCell">
    <xdr:from>
      <xdr:col>9</xdr:col>
      <xdr:colOff>0</xdr:colOff>
      <xdr:row>22</xdr:row>
      <xdr:rowOff>0</xdr:rowOff>
    </xdr:from>
    <xdr:to>
      <xdr:col>9</xdr:col>
      <xdr:colOff>180975</xdr:colOff>
      <xdr:row>22</xdr:row>
      <xdr:rowOff>142875</xdr:rowOff>
    </xdr:to>
    <xdr:pic>
      <xdr:nvPicPr>
        <xdr:cNvPr id="58" name="Picture 58" hidden="1"/>
        <xdr:cNvPicPr preferRelativeResize="1">
          <a:picLocks noChangeAspect="1"/>
        </xdr:cNvPicPr>
      </xdr:nvPicPr>
      <xdr:blipFill>
        <a:blip r:embed="rId1"/>
        <a:stretch>
          <a:fillRect/>
        </a:stretch>
      </xdr:blipFill>
      <xdr:spPr>
        <a:xfrm>
          <a:off x="7419975" y="6115050"/>
          <a:ext cx="180975" cy="142875"/>
        </a:xfrm>
        <a:prstGeom prst="rect">
          <a:avLst/>
        </a:prstGeom>
        <a:noFill/>
        <a:ln w="9525" cmpd="sng">
          <a:noFill/>
        </a:ln>
      </xdr:spPr>
    </xdr:pic>
    <xdr:clientData/>
  </xdr:twoCellAnchor>
  <xdr:twoCellAnchor editAs="oneCell">
    <xdr:from>
      <xdr:col>10</xdr:col>
      <xdr:colOff>0</xdr:colOff>
      <xdr:row>22</xdr:row>
      <xdr:rowOff>0</xdr:rowOff>
    </xdr:from>
    <xdr:to>
      <xdr:col>10</xdr:col>
      <xdr:colOff>180975</xdr:colOff>
      <xdr:row>22</xdr:row>
      <xdr:rowOff>142875</xdr:rowOff>
    </xdr:to>
    <xdr:pic>
      <xdr:nvPicPr>
        <xdr:cNvPr id="59" name="Picture 59" hidden="1"/>
        <xdr:cNvPicPr preferRelativeResize="1">
          <a:picLocks noChangeAspect="1"/>
        </xdr:cNvPicPr>
      </xdr:nvPicPr>
      <xdr:blipFill>
        <a:blip r:embed="rId1"/>
        <a:stretch>
          <a:fillRect/>
        </a:stretch>
      </xdr:blipFill>
      <xdr:spPr>
        <a:xfrm>
          <a:off x="8343900" y="6115050"/>
          <a:ext cx="180975" cy="142875"/>
        </a:xfrm>
        <a:prstGeom prst="rect">
          <a:avLst/>
        </a:prstGeom>
        <a:noFill/>
        <a:ln w="9525" cmpd="sng">
          <a:noFill/>
        </a:ln>
      </xdr:spPr>
    </xdr:pic>
    <xdr:clientData/>
  </xdr:twoCellAnchor>
  <xdr:twoCellAnchor editAs="oneCell">
    <xdr:from>
      <xdr:col>11</xdr:col>
      <xdr:colOff>0</xdr:colOff>
      <xdr:row>22</xdr:row>
      <xdr:rowOff>0</xdr:rowOff>
    </xdr:from>
    <xdr:to>
      <xdr:col>11</xdr:col>
      <xdr:colOff>180975</xdr:colOff>
      <xdr:row>22</xdr:row>
      <xdr:rowOff>142875</xdr:rowOff>
    </xdr:to>
    <xdr:pic>
      <xdr:nvPicPr>
        <xdr:cNvPr id="60" name="Picture 60" hidden="1"/>
        <xdr:cNvPicPr preferRelativeResize="1">
          <a:picLocks noChangeAspect="1"/>
        </xdr:cNvPicPr>
      </xdr:nvPicPr>
      <xdr:blipFill>
        <a:blip r:embed="rId1"/>
        <a:stretch>
          <a:fillRect/>
        </a:stretch>
      </xdr:blipFill>
      <xdr:spPr>
        <a:xfrm>
          <a:off x="9391650" y="6115050"/>
          <a:ext cx="180975" cy="142875"/>
        </a:xfrm>
        <a:prstGeom prst="rect">
          <a:avLst/>
        </a:prstGeom>
        <a:noFill/>
        <a:ln w="9525" cmpd="sng">
          <a:noFill/>
        </a:ln>
      </xdr:spPr>
    </xdr:pic>
    <xdr:clientData/>
  </xdr:twoCellAnchor>
  <xdr:twoCellAnchor editAs="oneCell">
    <xdr:from>
      <xdr:col>9</xdr:col>
      <xdr:colOff>0</xdr:colOff>
      <xdr:row>23</xdr:row>
      <xdr:rowOff>0</xdr:rowOff>
    </xdr:from>
    <xdr:to>
      <xdr:col>9</xdr:col>
      <xdr:colOff>180975</xdr:colOff>
      <xdr:row>23</xdr:row>
      <xdr:rowOff>276225</xdr:rowOff>
    </xdr:to>
    <xdr:pic>
      <xdr:nvPicPr>
        <xdr:cNvPr id="61" name="Picture 61" hidden="1"/>
        <xdr:cNvPicPr preferRelativeResize="1">
          <a:picLocks noChangeAspect="1"/>
        </xdr:cNvPicPr>
      </xdr:nvPicPr>
      <xdr:blipFill>
        <a:blip r:embed="rId1"/>
        <a:stretch>
          <a:fillRect/>
        </a:stretch>
      </xdr:blipFill>
      <xdr:spPr>
        <a:xfrm>
          <a:off x="7419975" y="6276975"/>
          <a:ext cx="180975" cy="276225"/>
        </a:xfrm>
        <a:prstGeom prst="rect">
          <a:avLst/>
        </a:prstGeom>
        <a:noFill/>
        <a:ln w="9525" cmpd="sng">
          <a:noFill/>
        </a:ln>
      </xdr:spPr>
    </xdr:pic>
    <xdr:clientData/>
  </xdr:twoCellAnchor>
  <xdr:twoCellAnchor editAs="oneCell">
    <xdr:from>
      <xdr:col>10</xdr:col>
      <xdr:colOff>0</xdr:colOff>
      <xdr:row>23</xdr:row>
      <xdr:rowOff>0</xdr:rowOff>
    </xdr:from>
    <xdr:to>
      <xdr:col>10</xdr:col>
      <xdr:colOff>180975</xdr:colOff>
      <xdr:row>23</xdr:row>
      <xdr:rowOff>276225</xdr:rowOff>
    </xdr:to>
    <xdr:pic>
      <xdr:nvPicPr>
        <xdr:cNvPr id="62" name="Picture 62" hidden="1"/>
        <xdr:cNvPicPr preferRelativeResize="1">
          <a:picLocks noChangeAspect="1"/>
        </xdr:cNvPicPr>
      </xdr:nvPicPr>
      <xdr:blipFill>
        <a:blip r:embed="rId1"/>
        <a:stretch>
          <a:fillRect/>
        </a:stretch>
      </xdr:blipFill>
      <xdr:spPr>
        <a:xfrm>
          <a:off x="8343900" y="6276975"/>
          <a:ext cx="180975" cy="276225"/>
        </a:xfrm>
        <a:prstGeom prst="rect">
          <a:avLst/>
        </a:prstGeom>
        <a:noFill/>
        <a:ln w="9525" cmpd="sng">
          <a:noFill/>
        </a:ln>
      </xdr:spPr>
    </xdr:pic>
    <xdr:clientData/>
  </xdr:twoCellAnchor>
  <xdr:twoCellAnchor editAs="oneCell">
    <xdr:from>
      <xdr:col>11</xdr:col>
      <xdr:colOff>0</xdr:colOff>
      <xdr:row>23</xdr:row>
      <xdr:rowOff>0</xdr:rowOff>
    </xdr:from>
    <xdr:to>
      <xdr:col>11</xdr:col>
      <xdr:colOff>180975</xdr:colOff>
      <xdr:row>23</xdr:row>
      <xdr:rowOff>276225</xdr:rowOff>
    </xdr:to>
    <xdr:pic>
      <xdr:nvPicPr>
        <xdr:cNvPr id="63" name="Picture 63" hidden="1"/>
        <xdr:cNvPicPr preferRelativeResize="1">
          <a:picLocks noChangeAspect="1"/>
        </xdr:cNvPicPr>
      </xdr:nvPicPr>
      <xdr:blipFill>
        <a:blip r:embed="rId1"/>
        <a:stretch>
          <a:fillRect/>
        </a:stretch>
      </xdr:blipFill>
      <xdr:spPr>
        <a:xfrm>
          <a:off x="9391650" y="6276975"/>
          <a:ext cx="180975" cy="276225"/>
        </a:xfrm>
        <a:prstGeom prst="rect">
          <a:avLst/>
        </a:prstGeom>
        <a:noFill/>
        <a:ln w="9525" cmpd="sng">
          <a:noFill/>
        </a:ln>
      </xdr:spPr>
    </xdr:pic>
    <xdr:clientData/>
  </xdr:twoCellAnchor>
  <xdr:twoCellAnchor editAs="oneCell">
    <xdr:from>
      <xdr:col>9</xdr:col>
      <xdr:colOff>0</xdr:colOff>
      <xdr:row>24</xdr:row>
      <xdr:rowOff>0</xdr:rowOff>
    </xdr:from>
    <xdr:to>
      <xdr:col>9</xdr:col>
      <xdr:colOff>180975</xdr:colOff>
      <xdr:row>24</xdr:row>
      <xdr:rowOff>276225</xdr:rowOff>
    </xdr:to>
    <xdr:pic>
      <xdr:nvPicPr>
        <xdr:cNvPr id="64" name="Picture 64" hidden="1"/>
        <xdr:cNvPicPr preferRelativeResize="1">
          <a:picLocks noChangeAspect="1"/>
        </xdr:cNvPicPr>
      </xdr:nvPicPr>
      <xdr:blipFill>
        <a:blip r:embed="rId1"/>
        <a:stretch>
          <a:fillRect/>
        </a:stretch>
      </xdr:blipFill>
      <xdr:spPr>
        <a:xfrm>
          <a:off x="7419975" y="6600825"/>
          <a:ext cx="180975" cy="276225"/>
        </a:xfrm>
        <a:prstGeom prst="rect">
          <a:avLst/>
        </a:prstGeom>
        <a:noFill/>
        <a:ln w="9525" cmpd="sng">
          <a:noFill/>
        </a:ln>
      </xdr:spPr>
    </xdr:pic>
    <xdr:clientData/>
  </xdr:twoCellAnchor>
  <xdr:twoCellAnchor editAs="oneCell">
    <xdr:from>
      <xdr:col>10</xdr:col>
      <xdr:colOff>0</xdr:colOff>
      <xdr:row>24</xdr:row>
      <xdr:rowOff>0</xdr:rowOff>
    </xdr:from>
    <xdr:to>
      <xdr:col>10</xdr:col>
      <xdr:colOff>180975</xdr:colOff>
      <xdr:row>24</xdr:row>
      <xdr:rowOff>276225</xdr:rowOff>
    </xdr:to>
    <xdr:pic>
      <xdr:nvPicPr>
        <xdr:cNvPr id="65" name="Picture 65" hidden="1"/>
        <xdr:cNvPicPr preferRelativeResize="1">
          <a:picLocks noChangeAspect="1"/>
        </xdr:cNvPicPr>
      </xdr:nvPicPr>
      <xdr:blipFill>
        <a:blip r:embed="rId1"/>
        <a:stretch>
          <a:fillRect/>
        </a:stretch>
      </xdr:blipFill>
      <xdr:spPr>
        <a:xfrm>
          <a:off x="8343900" y="6600825"/>
          <a:ext cx="180975" cy="276225"/>
        </a:xfrm>
        <a:prstGeom prst="rect">
          <a:avLst/>
        </a:prstGeom>
        <a:noFill/>
        <a:ln w="9525" cmpd="sng">
          <a:noFill/>
        </a:ln>
      </xdr:spPr>
    </xdr:pic>
    <xdr:clientData/>
  </xdr:twoCellAnchor>
  <xdr:twoCellAnchor editAs="oneCell">
    <xdr:from>
      <xdr:col>11</xdr:col>
      <xdr:colOff>0</xdr:colOff>
      <xdr:row>24</xdr:row>
      <xdr:rowOff>0</xdr:rowOff>
    </xdr:from>
    <xdr:to>
      <xdr:col>11</xdr:col>
      <xdr:colOff>180975</xdr:colOff>
      <xdr:row>24</xdr:row>
      <xdr:rowOff>276225</xdr:rowOff>
    </xdr:to>
    <xdr:pic>
      <xdr:nvPicPr>
        <xdr:cNvPr id="66" name="Picture 66" hidden="1"/>
        <xdr:cNvPicPr preferRelativeResize="1">
          <a:picLocks noChangeAspect="1"/>
        </xdr:cNvPicPr>
      </xdr:nvPicPr>
      <xdr:blipFill>
        <a:blip r:embed="rId1"/>
        <a:stretch>
          <a:fillRect/>
        </a:stretch>
      </xdr:blipFill>
      <xdr:spPr>
        <a:xfrm>
          <a:off x="9391650" y="6600825"/>
          <a:ext cx="180975" cy="276225"/>
        </a:xfrm>
        <a:prstGeom prst="rect">
          <a:avLst/>
        </a:prstGeom>
        <a:noFill/>
        <a:ln w="9525" cmpd="sng">
          <a:noFill/>
        </a:ln>
      </xdr:spPr>
    </xdr:pic>
    <xdr:clientData/>
  </xdr:twoCellAnchor>
  <xdr:twoCellAnchor editAs="oneCell">
    <xdr:from>
      <xdr:col>9</xdr:col>
      <xdr:colOff>0</xdr:colOff>
      <xdr:row>25</xdr:row>
      <xdr:rowOff>0</xdr:rowOff>
    </xdr:from>
    <xdr:to>
      <xdr:col>9</xdr:col>
      <xdr:colOff>180975</xdr:colOff>
      <xdr:row>25</xdr:row>
      <xdr:rowOff>276225</xdr:rowOff>
    </xdr:to>
    <xdr:pic>
      <xdr:nvPicPr>
        <xdr:cNvPr id="67" name="Picture 67" hidden="1"/>
        <xdr:cNvPicPr preferRelativeResize="1">
          <a:picLocks noChangeAspect="1"/>
        </xdr:cNvPicPr>
      </xdr:nvPicPr>
      <xdr:blipFill>
        <a:blip r:embed="rId1"/>
        <a:stretch>
          <a:fillRect/>
        </a:stretch>
      </xdr:blipFill>
      <xdr:spPr>
        <a:xfrm>
          <a:off x="7419975" y="6924675"/>
          <a:ext cx="180975" cy="276225"/>
        </a:xfrm>
        <a:prstGeom prst="rect">
          <a:avLst/>
        </a:prstGeom>
        <a:noFill/>
        <a:ln w="9525" cmpd="sng">
          <a:noFill/>
        </a:ln>
      </xdr:spPr>
    </xdr:pic>
    <xdr:clientData/>
  </xdr:twoCellAnchor>
  <xdr:twoCellAnchor editAs="oneCell">
    <xdr:from>
      <xdr:col>10</xdr:col>
      <xdr:colOff>0</xdr:colOff>
      <xdr:row>25</xdr:row>
      <xdr:rowOff>0</xdr:rowOff>
    </xdr:from>
    <xdr:to>
      <xdr:col>10</xdr:col>
      <xdr:colOff>180975</xdr:colOff>
      <xdr:row>25</xdr:row>
      <xdr:rowOff>276225</xdr:rowOff>
    </xdr:to>
    <xdr:pic>
      <xdr:nvPicPr>
        <xdr:cNvPr id="68" name="Picture 68" hidden="1"/>
        <xdr:cNvPicPr preferRelativeResize="1">
          <a:picLocks noChangeAspect="1"/>
        </xdr:cNvPicPr>
      </xdr:nvPicPr>
      <xdr:blipFill>
        <a:blip r:embed="rId1"/>
        <a:stretch>
          <a:fillRect/>
        </a:stretch>
      </xdr:blipFill>
      <xdr:spPr>
        <a:xfrm>
          <a:off x="8343900" y="6924675"/>
          <a:ext cx="180975" cy="276225"/>
        </a:xfrm>
        <a:prstGeom prst="rect">
          <a:avLst/>
        </a:prstGeom>
        <a:noFill/>
        <a:ln w="9525" cmpd="sng">
          <a:noFill/>
        </a:ln>
      </xdr:spPr>
    </xdr:pic>
    <xdr:clientData/>
  </xdr:twoCellAnchor>
  <xdr:twoCellAnchor editAs="oneCell">
    <xdr:from>
      <xdr:col>11</xdr:col>
      <xdr:colOff>0</xdr:colOff>
      <xdr:row>25</xdr:row>
      <xdr:rowOff>0</xdr:rowOff>
    </xdr:from>
    <xdr:to>
      <xdr:col>11</xdr:col>
      <xdr:colOff>180975</xdr:colOff>
      <xdr:row>25</xdr:row>
      <xdr:rowOff>276225</xdr:rowOff>
    </xdr:to>
    <xdr:pic>
      <xdr:nvPicPr>
        <xdr:cNvPr id="69" name="Picture 69" hidden="1"/>
        <xdr:cNvPicPr preferRelativeResize="1">
          <a:picLocks noChangeAspect="1"/>
        </xdr:cNvPicPr>
      </xdr:nvPicPr>
      <xdr:blipFill>
        <a:blip r:embed="rId1"/>
        <a:stretch>
          <a:fillRect/>
        </a:stretch>
      </xdr:blipFill>
      <xdr:spPr>
        <a:xfrm>
          <a:off x="9391650" y="6924675"/>
          <a:ext cx="180975" cy="276225"/>
        </a:xfrm>
        <a:prstGeom prst="rect">
          <a:avLst/>
        </a:prstGeom>
        <a:noFill/>
        <a:ln w="9525" cmpd="sng">
          <a:noFill/>
        </a:ln>
      </xdr:spPr>
    </xdr:pic>
    <xdr:clientData/>
  </xdr:twoCellAnchor>
  <xdr:twoCellAnchor editAs="oneCell">
    <xdr:from>
      <xdr:col>9</xdr:col>
      <xdr:colOff>0</xdr:colOff>
      <xdr:row>26</xdr:row>
      <xdr:rowOff>0</xdr:rowOff>
    </xdr:from>
    <xdr:to>
      <xdr:col>9</xdr:col>
      <xdr:colOff>180975</xdr:colOff>
      <xdr:row>26</xdr:row>
      <xdr:rowOff>276225</xdr:rowOff>
    </xdr:to>
    <xdr:pic>
      <xdr:nvPicPr>
        <xdr:cNvPr id="70" name="Picture 70" hidden="1"/>
        <xdr:cNvPicPr preferRelativeResize="1">
          <a:picLocks noChangeAspect="1"/>
        </xdr:cNvPicPr>
      </xdr:nvPicPr>
      <xdr:blipFill>
        <a:blip r:embed="rId1"/>
        <a:stretch>
          <a:fillRect/>
        </a:stretch>
      </xdr:blipFill>
      <xdr:spPr>
        <a:xfrm>
          <a:off x="7419975" y="7248525"/>
          <a:ext cx="180975" cy="276225"/>
        </a:xfrm>
        <a:prstGeom prst="rect">
          <a:avLst/>
        </a:prstGeom>
        <a:noFill/>
        <a:ln w="9525" cmpd="sng">
          <a:noFill/>
        </a:ln>
      </xdr:spPr>
    </xdr:pic>
    <xdr:clientData/>
  </xdr:twoCellAnchor>
  <xdr:twoCellAnchor editAs="oneCell">
    <xdr:from>
      <xdr:col>10</xdr:col>
      <xdr:colOff>0</xdr:colOff>
      <xdr:row>26</xdr:row>
      <xdr:rowOff>0</xdr:rowOff>
    </xdr:from>
    <xdr:to>
      <xdr:col>10</xdr:col>
      <xdr:colOff>180975</xdr:colOff>
      <xdr:row>26</xdr:row>
      <xdr:rowOff>276225</xdr:rowOff>
    </xdr:to>
    <xdr:pic>
      <xdr:nvPicPr>
        <xdr:cNvPr id="71" name="Picture 71" hidden="1"/>
        <xdr:cNvPicPr preferRelativeResize="1">
          <a:picLocks noChangeAspect="1"/>
        </xdr:cNvPicPr>
      </xdr:nvPicPr>
      <xdr:blipFill>
        <a:blip r:embed="rId1"/>
        <a:stretch>
          <a:fillRect/>
        </a:stretch>
      </xdr:blipFill>
      <xdr:spPr>
        <a:xfrm>
          <a:off x="8343900" y="7248525"/>
          <a:ext cx="180975" cy="276225"/>
        </a:xfrm>
        <a:prstGeom prst="rect">
          <a:avLst/>
        </a:prstGeom>
        <a:noFill/>
        <a:ln w="9525" cmpd="sng">
          <a:noFill/>
        </a:ln>
      </xdr:spPr>
    </xdr:pic>
    <xdr:clientData/>
  </xdr:twoCellAnchor>
  <xdr:twoCellAnchor editAs="oneCell">
    <xdr:from>
      <xdr:col>11</xdr:col>
      <xdr:colOff>0</xdr:colOff>
      <xdr:row>26</xdr:row>
      <xdr:rowOff>0</xdr:rowOff>
    </xdr:from>
    <xdr:to>
      <xdr:col>11</xdr:col>
      <xdr:colOff>180975</xdr:colOff>
      <xdr:row>26</xdr:row>
      <xdr:rowOff>276225</xdr:rowOff>
    </xdr:to>
    <xdr:pic>
      <xdr:nvPicPr>
        <xdr:cNvPr id="72" name="Picture 72" hidden="1"/>
        <xdr:cNvPicPr preferRelativeResize="1">
          <a:picLocks noChangeAspect="1"/>
        </xdr:cNvPicPr>
      </xdr:nvPicPr>
      <xdr:blipFill>
        <a:blip r:embed="rId1"/>
        <a:stretch>
          <a:fillRect/>
        </a:stretch>
      </xdr:blipFill>
      <xdr:spPr>
        <a:xfrm>
          <a:off x="9391650" y="7248525"/>
          <a:ext cx="180975" cy="276225"/>
        </a:xfrm>
        <a:prstGeom prst="rect">
          <a:avLst/>
        </a:prstGeom>
        <a:noFill/>
        <a:ln w="9525" cmpd="sng">
          <a:noFill/>
        </a:ln>
      </xdr:spPr>
    </xdr:pic>
    <xdr:clientData/>
  </xdr:twoCellAnchor>
  <xdr:twoCellAnchor editAs="oneCell">
    <xdr:from>
      <xdr:col>9</xdr:col>
      <xdr:colOff>0</xdr:colOff>
      <xdr:row>27</xdr:row>
      <xdr:rowOff>0</xdr:rowOff>
    </xdr:from>
    <xdr:to>
      <xdr:col>9</xdr:col>
      <xdr:colOff>180975</xdr:colOff>
      <xdr:row>27</xdr:row>
      <xdr:rowOff>142875</xdr:rowOff>
    </xdr:to>
    <xdr:pic>
      <xdr:nvPicPr>
        <xdr:cNvPr id="73" name="Picture 73" hidden="1"/>
        <xdr:cNvPicPr preferRelativeResize="1">
          <a:picLocks noChangeAspect="1"/>
        </xdr:cNvPicPr>
      </xdr:nvPicPr>
      <xdr:blipFill>
        <a:blip r:embed="rId1"/>
        <a:stretch>
          <a:fillRect/>
        </a:stretch>
      </xdr:blipFill>
      <xdr:spPr>
        <a:xfrm>
          <a:off x="7419975" y="7572375"/>
          <a:ext cx="180975" cy="142875"/>
        </a:xfrm>
        <a:prstGeom prst="rect">
          <a:avLst/>
        </a:prstGeom>
        <a:noFill/>
        <a:ln w="9525" cmpd="sng">
          <a:noFill/>
        </a:ln>
      </xdr:spPr>
    </xdr:pic>
    <xdr:clientData/>
  </xdr:twoCellAnchor>
  <xdr:twoCellAnchor editAs="oneCell">
    <xdr:from>
      <xdr:col>10</xdr:col>
      <xdr:colOff>0</xdr:colOff>
      <xdr:row>27</xdr:row>
      <xdr:rowOff>0</xdr:rowOff>
    </xdr:from>
    <xdr:to>
      <xdr:col>10</xdr:col>
      <xdr:colOff>180975</xdr:colOff>
      <xdr:row>27</xdr:row>
      <xdr:rowOff>142875</xdr:rowOff>
    </xdr:to>
    <xdr:pic>
      <xdr:nvPicPr>
        <xdr:cNvPr id="74" name="Picture 74" hidden="1"/>
        <xdr:cNvPicPr preferRelativeResize="1">
          <a:picLocks noChangeAspect="1"/>
        </xdr:cNvPicPr>
      </xdr:nvPicPr>
      <xdr:blipFill>
        <a:blip r:embed="rId1"/>
        <a:stretch>
          <a:fillRect/>
        </a:stretch>
      </xdr:blipFill>
      <xdr:spPr>
        <a:xfrm>
          <a:off x="8343900" y="7572375"/>
          <a:ext cx="180975" cy="142875"/>
        </a:xfrm>
        <a:prstGeom prst="rect">
          <a:avLst/>
        </a:prstGeom>
        <a:noFill/>
        <a:ln w="9525" cmpd="sng">
          <a:noFill/>
        </a:ln>
      </xdr:spPr>
    </xdr:pic>
    <xdr:clientData/>
  </xdr:twoCellAnchor>
  <xdr:twoCellAnchor editAs="oneCell">
    <xdr:from>
      <xdr:col>11</xdr:col>
      <xdr:colOff>0</xdr:colOff>
      <xdr:row>27</xdr:row>
      <xdr:rowOff>0</xdr:rowOff>
    </xdr:from>
    <xdr:to>
      <xdr:col>11</xdr:col>
      <xdr:colOff>180975</xdr:colOff>
      <xdr:row>27</xdr:row>
      <xdr:rowOff>142875</xdr:rowOff>
    </xdr:to>
    <xdr:pic>
      <xdr:nvPicPr>
        <xdr:cNvPr id="75" name="Picture 75" hidden="1"/>
        <xdr:cNvPicPr preferRelativeResize="1">
          <a:picLocks noChangeAspect="1"/>
        </xdr:cNvPicPr>
      </xdr:nvPicPr>
      <xdr:blipFill>
        <a:blip r:embed="rId1"/>
        <a:stretch>
          <a:fillRect/>
        </a:stretch>
      </xdr:blipFill>
      <xdr:spPr>
        <a:xfrm>
          <a:off x="9391650" y="7572375"/>
          <a:ext cx="1809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142"/>
  <sheetViews>
    <sheetView workbookViewId="0" topLeftCell="A149">
      <selection activeCell="J151" sqref="J151"/>
    </sheetView>
  </sheetViews>
  <sheetFormatPr defaultColWidth="9.140625" defaultRowHeight="12.75"/>
  <cols>
    <col min="1" max="2" width="13.421875" style="0" customWidth="1"/>
    <col min="3" max="8" width="9.140625" style="0" bestFit="1" customWidth="1"/>
    <col min="9" max="9" width="10.140625" style="0" bestFit="1" customWidth="1"/>
    <col min="11" max="11" width="9.140625" style="0" bestFit="1" customWidth="1"/>
  </cols>
  <sheetData>
    <row r="1" ht="12.75">
      <c r="A1" t="s">
        <v>55</v>
      </c>
    </row>
    <row r="3" spans="1:2" ht="12.75">
      <c r="A3" s="6" t="s">
        <v>56</v>
      </c>
      <c r="B3" s="6"/>
    </row>
    <row r="4" ht="12.75">
      <c r="A4" t="s">
        <v>54</v>
      </c>
    </row>
    <row r="6" spans="1:2" ht="15">
      <c r="A6" s="30"/>
      <c r="B6" s="29"/>
    </row>
    <row r="7" spans="1:2" ht="15">
      <c r="A7" s="29"/>
      <c r="B7" s="29"/>
    </row>
    <row r="8" spans="1:11" ht="15" customHeight="1">
      <c r="A8" s="29" t="s">
        <v>45</v>
      </c>
      <c r="B8" s="27">
        <v>35733</v>
      </c>
      <c r="C8" s="27">
        <v>36633</v>
      </c>
      <c r="D8" s="27">
        <v>37002</v>
      </c>
      <c r="E8" s="27">
        <v>37371</v>
      </c>
      <c r="F8" s="27">
        <v>37734</v>
      </c>
      <c r="G8" s="27">
        <v>38001</v>
      </c>
      <c r="H8" s="27">
        <v>38134</v>
      </c>
      <c r="I8" s="27">
        <v>38337</v>
      </c>
      <c r="J8" s="27">
        <v>38512</v>
      </c>
      <c r="K8" s="27">
        <v>38743</v>
      </c>
    </row>
    <row r="9" spans="1:11" ht="15" customHeight="1">
      <c r="A9" s="28" t="s">
        <v>58</v>
      </c>
      <c r="B9" s="12">
        <v>2.42</v>
      </c>
      <c r="C9" s="12">
        <f>'20000417'!$C$4</f>
        <v>2.51</v>
      </c>
      <c r="D9" s="12">
        <f>'20010421'!$C$4</f>
        <v>2.54</v>
      </c>
      <c r="E9" s="12">
        <f>'20020425'!$C$4</f>
        <v>2.49</v>
      </c>
      <c r="F9" s="12">
        <f>'20030423'!$C$4</f>
        <v>2.54</v>
      </c>
      <c r="G9" s="12">
        <f>'20040115'!$C$4</f>
        <v>2.8</v>
      </c>
      <c r="H9" s="12">
        <f>'20040527'!$C$4</f>
        <v>2.9</v>
      </c>
      <c r="I9" s="12">
        <f>'20041216'!$C$4</f>
        <v>3</v>
      </c>
      <c r="J9" s="12">
        <f>'20050609'!$C$4</f>
        <v>3.06</v>
      </c>
      <c r="K9" s="12">
        <f>'20060126'!$C$4</f>
        <v>3.15</v>
      </c>
    </row>
    <row r="10" spans="1:11" ht="12.75">
      <c r="A10" t="s">
        <v>57</v>
      </c>
      <c r="B10" s="11" t="e">
        <f>VLOOKUP(A10,'19971030'!$A$4:$F$95,5,FALSE)</f>
        <v>#N/A</v>
      </c>
      <c r="C10" s="11" t="e">
        <f>VLOOKUP(A10,'20000417'!$A$4:$F$95,5,FALSE)</f>
        <v>#N/A</v>
      </c>
      <c r="D10" s="11" t="e">
        <f>VLOOKUP(A10,'20010421'!$A$4:$F$95,5,FALSE)</f>
        <v>#N/A</v>
      </c>
      <c r="E10" s="11">
        <f>VLOOKUP(A10,'20020425'!$A$4:$F$95,5,FALSE)</f>
        <v>-0.4738955823293173</v>
      </c>
      <c r="F10" s="11" t="e">
        <f>VLOOKUP(A10,'20030423'!$A$4:$F$95,5,FALSE)</f>
        <v>#N/A</v>
      </c>
      <c r="G10" s="11" t="e">
        <f>VLOOKUP(A10,'20040115'!$A$4:$F$95,5,FALSE)</f>
        <v>#N/A</v>
      </c>
      <c r="H10" s="11">
        <f>VLOOKUP(A10,'20040527'!$A$4:$F$95,5,FALSE)</f>
        <v>-0.21034482758620687</v>
      </c>
      <c r="I10" s="11" t="e">
        <f>VLOOKUP(A10,'20041216'!$A$4:$F$95,5,FALSE)</f>
        <v>#N/A</v>
      </c>
      <c r="J10" s="11">
        <f>VLOOKUP(A10,'20050609'!$A$4:$F$95,5,FALSE)</f>
        <v>-0.09477124183006536</v>
      </c>
      <c r="K10" s="11" t="e">
        <f>VLOOKUP(A10,'20060126'!$A$4:$F$95,5,FALSE)</f>
        <v>#N/A</v>
      </c>
    </row>
    <row r="11" spans="1:11" ht="12.75">
      <c r="A11" t="s">
        <v>0</v>
      </c>
      <c r="B11" s="11">
        <f>VLOOKUP(A11,'19971030'!$A$4:$F$95,5,FALSE)</f>
        <v>0.03305785123966953</v>
      </c>
      <c r="C11" s="11">
        <f>VLOOKUP(A11,'20000417'!$A$4:$F$95,5,FALSE)</f>
        <v>-0.003984063745019806</v>
      </c>
      <c r="D11" s="11">
        <f>VLOOKUP(A11,'20010421'!$A$4:$F$95,5,FALSE)</f>
        <v>-0.015748031496062964</v>
      </c>
      <c r="E11" s="11">
        <f>VLOOKUP(A11,'20020425'!$A$4:$F$95,5,FALSE)</f>
        <v>-0.6867469879518072</v>
      </c>
      <c r="F11" s="11">
        <f>VLOOKUP(A11,'20030423'!$A$4:$F$95,5,FALSE)</f>
        <v>-0.5354330708661418</v>
      </c>
      <c r="G11" s="11">
        <f>VLOOKUP(A11,'20040115'!$A$4:$F$95,5,FALSE)</f>
        <v>-0.4892857142857143</v>
      </c>
      <c r="H11" s="11">
        <f>VLOOKUP(A11,'20040527'!$A$4:$F$95,5,FALSE)</f>
        <v>-0.4896551724137931</v>
      </c>
      <c r="I11" s="11">
        <f>VLOOKUP(A11,'20041216'!$A$4:$F$95,5,FALSE)</f>
        <v>-0.45776666666666666</v>
      </c>
      <c r="J11" s="11">
        <f>VLOOKUP(A11,'20050609'!$A$4:$F$95,5,FALSE)</f>
        <v>-0.46405228758169936</v>
      </c>
      <c r="K11" s="11">
        <f>VLOOKUP(A11,'20060126'!$A$4:$F$95,5,FALSE)</f>
        <v>-0.5079365079365079</v>
      </c>
    </row>
    <row r="12" spans="1:11" ht="12.75">
      <c r="A12" t="s">
        <v>2</v>
      </c>
      <c r="B12" s="11">
        <f>VLOOKUP(A12,'19971030'!$A$4:$F$95,5,FALSE)</f>
        <v>-0.19834710743801653</v>
      </c>
      <c r="C12" s="11">
        <f>VLOOKUP(A12,'20000417'!$A$4:$F$95,5,FALSE)</f>
        <v>-0.38645418326693215</v>
      </c>
      <c r="D12" s="11">
        <f>VLOOKUP(A12,'20010421'!$A$4:$F$95,5,FALSE)</f>
        <v>-0.40157480314960625</v>
      </c>
      <c r="E12" s="11">
        <f>VLOOKUP(A12,'20020425'!$A$4:$F$95,5,FALSE)</f>
        <v>-0.3493975903614458</v>
      </c>
      <c r="F12" s="11">
        <f>VLOOKUP(A12,'20030423'!$A$4:$F$95,5,FALSE)</f>
        <v>-0.30708661417322836</v>
      </c>
      <c r="G12" s="11">
        <f>VLOOKUP(A12,'20040115'!$A$4:$F$95,5,FALSE)</f>
        <v>-0.16785714285714282</v>
      </c>
      <c r="H12" s="11">
        <f>VLOOKUP(A12,'20040527'!$A$4:$F$95,5,FALSE)</f>
        <v>-0.21724137931034482</v>
      </c>
      <c r="I12" s="11">
        <f>VLOOKUP(A12,'20041216'!$A$4:$F$95,5,FALSE)</f>
        <v>-0.19289999999999996</v>
      </c>
      <c r="J12" s="11">
        <f>VLOOKUP(A12,'20050609'!$A$4:$F$95,5,FALSE)</f>
        <v>-0.18300653594771243</v>
      </c>
      <c r="K12" s="11">
        <f>VLOOKUP(A12,'20060126'!$A$4:$F$95,5,FALSE)</f>
        <v>-0.22539682539682537</v>
      </c>
    </row>
    <row r="13" spans="1:11" ht="12.75">
      <c r="A13" t="s">
        <v>59</v>
      </c>
      <c r="B13" s="11" t="e">
        <f>VLOOKUP(A13,'19971030'!$A$4:$F$95,5,FALSE)</f>
        <v>#N/A</v>
      </c>
      <c r="C13" s="11" t="e">
        <f>VLOOKUP(A13,'20000417'!$A$4:$F$95,5,FALSE)</f>
        <v>#N/A</v>
      </c>
      <c r="D13" s="11" t="e">
        <f>VLOOKUP(A13,'20010421'!$A$4:$F$95,5,FALSE)</f>
        <v>#N/A</v>
      </c>
      <c r="E13" s="11" t="e">
        <f>VLOOKUP(A13,'20020425'!$A$4:$F$95,5,FALSE)</f>
        <v>#N/A</v>
      </c>
      <c r="F13" s="11" t="e">
        <f>VLOOKUP(A13,'20030423'!$A$4:$F$95,5,FALSE)</f>
        <v>#N/A</v>
      </c>
      <c r="G13" s="11" t="e">
        <f>VLOOKUP(A13,'20040115'!$A$4:$F$95,5,FALSE)</f>
        <v>#N/A</v>
      </c>
      <c r="H13" s="11">
        <f>VLOOKUP(A13,'20040527'!$A$4:$F$95,5,FALSE)</f>
        <v>-0.3620689655172413</v>
      </c>
      <c r="I13" s="11" t="e">
        <f>VLOOKUP(A13,'20041216'!$A$4:$F$95,5,FALSE)</f>
        <v>#N/A</v>
      </c>
      <c r="J13" s="11">
        <f>VLOOKUP(A13,'20050609'!$A$4:$F$95,5,FALSE)</f>
        <v>-0.3856209150326798</v>
      </c>
      <c r="K13" s="11" t="e">
        <f>VLOOKUP(A13,'20060126'!$A$4:$F$95,5,FALSE)</f>
        <v>#N/A</v>
      </c>
    </row>
    <row r="14" spans="1:11" ht="12.75">
      <c r="A14" t="s">
        <v>4</v>
      </c>
      <c r="B14" s="11">
        <f>VLOOKUP(A14,'19971030'!$A$4:$F$95,5,FALSE)</f>
        <v>0.16115702479338845</v>
      </c>
      <c r="C14" s="11">
        <f>VLOOKUP(A14,'20000417'!$A$4:$F$95,5,FALSE)</f>
        <v>-0.3426294820717132</v>
      </c>
      <c r="D14" s="11">
        <f>VLOOKUP(A14,'20010421'!$A$4:$F$95,5,FALSE)</f>
        <v>-0.35433070866141736</v>
      </c>
      <c r="E14" s="11">
        <f>VLOOKUP(A14,'20020425'!$A$4:$F$95,5,FALSE)</f>
        <v>-0.3775100401606426</v>
      </c>
      <c r="F14" s="11">
        <f>VLOOKUP(A14,'20030423'!$A$4:$F$95,5,FALSE)</f>
        <v>-0.45669291338582685</v>
      </c>
      <c r="G14" s="11">
        <f>VLOOKUP(A14,'20040115'!$A$4:$F$95,5,FALSE)</f>
        <v>-0.37142857142857133</v>
      </c>
      <c r="H14" s="11">
        <f>VLOOKUP(A14,'20040527'!$A$4:$F$95,5,FALSE)</f>
        <v>-0.4137931034482759</v>
      </c>
      <c r="I14" s="11">
        <f>VLOOKUP(A14,'20041216'!$A$4:$F$95,5,FALSE)</f>
        <v>-0.19263333333333332</v>
      </c>
      <c r="J14" s="11">
        <f>VLOOKUP(A14,'20050609'!$A$4:$F$95,5,FALSE)</f>
        <v>-0.21895424836601307</v>
      </c>
      <c r="K14" s="11">
        <f>VLOOKUP(A14,'20060126'!$A$4:$F$95,5,FALSE)</f>
        <v>-0.13015873015873003</v>
      </c>
    </row>
    <row r="15" spans="1:11" ht="12.75">
      <c r="A15" t="s">
        <v>6</v>
      </c>
      <c r="B15" s="11">
        <f>VLOOKUP(A15,'19971030'!$A$4:$F$95,5,FALSE)</f>
        <v>0.21900826446280997</v>
      </c>
      <c r="C15" s="11">
        <f>VLOOKUP(A15,'20000417'!$A$4:$F$95,5,FALSE)</f>
        <v>0.19521912350597614</v>
      </c>
      <c r="D15" s="11">
        <f>VLOOKUP(A15,'20010421'!$A$4:$F$95,5,FALSE)</f>
        <v>0.1220472440944882</v>
      </c>
      <c r="E15" s="11">
        <f>VLOOKUP(A15,'20020425'!$A$4:$F$95,5,FALSE)</f>
        <v>0.15662650602409633</v>
      </c>
      <c r="F15" s="11">
        <f>VLOOKUP(A15,'20030423'!$A$4:$F$95,5,FALSE)</f>
        <v>0.2559055118110236</v>
      </c>
      <c r="G15" s="11">
        <f>VLOOKUP(A15,'20040115'!$A$4:$F$95,5,FALSE)</f>
        <v>0.2321428571428572</v>
      </c>
      <c r="H15" s="11">
        <f>VLOOKUP(A15,'20040527'!$A$4:$F$95,5,FALSE)</f>
        <v>0.16206896551724137</v>
      </c>
      <c r="I15" s="11">
        <f>VLOOKUP(A15,'20041216'!$A$4:$F$95,5,FALSE)</f>
        <v>0.17989999999999995</v>
      </c>
      <c r="J15" s="11">
        <f>VLOOKUP(A15,'20050609'!$A$4:$F$95,5,FALSE)</f>
        <v>0.12418300653594772</v>
      </c>
      <c r="K15" s="11">
        <f>VLOOKUP(A15,'20060126'!$A$4:$F$95,5,FALSE)</f>
        <v>0.053968253968254</v>
      </c>
    </row>
    <row r="16" spans="1:11" ht="12.75">
      <c r="A16" t="s">
        <v>8</v>
      </c>
      <c r="B16" s="11">
        <f>VLOOKUP(A16,'19971030'!$A$4:$F$95,5,FALSE)</f>
        <v>-0.1446280991735538</v>
      </c>
      <c r="C16" s="11">
        <f>VLOOKUP(A16,'20000417'!$A$4:$F$95,5,FALSE)</f>
        <v>-0.22709163346613537</v>
      </c>
      <c r="D16" s="11">
        <f>VLOOKUP(A16,'20010421'!$A$4:$F$95,5,FALSE)</f>
        <v>-0.15748031496062986</v>
      </c>
      <c r="E16" s="11">
        <f>VLOOKUP(A16,'20020425'!$A$4:$F$95,5,FALSE)</f>
        <v>-0.14859437751004023</v>
      </c>
      <c r="F16" s="11">
        <f>VLOOKUP(A16,'20030423'!$A$4:$F$95,5,FALSE)</f>
        <v>-0.18110236220472442</v>
      </c>
      <c r="G16" s="11">
        <f>VLOOKUP(A16,'20040115'!$A$4:$F$95,5,FALSE)</f>
        <v>-0.16428571428571426</v>
      </c>
      <c r="H16" s="11">
        <f>VLOOKUP(A16,'20040527'!$A$4:$F$95,5,FALSE)</f>
        <v>-0.19655172413793098</v>
      </c>
      <c r="I16" s="11">
        <f>VLOOKUP(A16,'20041216'!$A$4:$F$95,5,FALSE)</f>
        <v>-0.0902666666666666</v>
      </c>
      <c r="J16" s="11">
        <f>VLOOKUP(A16,'20050609'!$A$4:$F$95,5,FALSE)</f>
        <v>-0.14052287581699352</v>
      </c>
      <c r="K16" s="11">
        <f>VLOOKUP(A16,'20060126'!$A$4:$F$95,5,FALSE)</f>
        <v>-0.04444444444444451</v>
      </c>
    </row>
    <row r="17" spans="1:11" ht="12.75">
      <c r="A17" t="s">
        <v>60</v>
      </c>
      <c r="B17" s="11" t="e">
        <f>VLOOKUP(A17,'19971030'!$A$4:$F$95,5,FALSE)</f>
        <v>#N/A</v>
      </c>
      <c r="C17" s="11" t="e">
        <f>VLOOKUP(A17,'20000417'!$A$4:$F$95,5,FALSE)</f>
        <v>#N/A</v>
      </c>
      <c r="D17" s="11" t="e">
        <f>VLOOKUP(A17,'20010421'!$A$4:$F$95,5,FALSE)</f>
        <v>#N/A</v>
      </c>
      <c r="E17" s="11">
        <f>VLOOKUP(A17,'20020425'!$A$4:$F$95,5,FALSE)</f>
        <v>0.012048192771084265</v>
      </c>
      <c r="F17" s="11">
        <f>VLOOKUP(A17,'20030423'!$A$4:$F$95,5,FALSE)</f>
        <v>-0.16141732283464572</v>
      </c>
      <c r="G17" s="11" t="e">
        <f>VLOOKUP(A17,'20040115'!$A$4:$F$95,5,FALSE)</f>
        <v>#N/A</v>
      </c>
      <c r="H17" s="11">
        <f>VLOOKUP(A17,'20040527'!$A$4:$F$95,5,FALSE)</f>
        <v>-0.18965517241379304</v>
      </c>
      <c r="I17" s="11" t="e">
        <f>VLOOKUP(A17,'20041216'!$A$4:$F$95,5,FALSE)</f>
        <v>#N/A</v>
      </c>
      <c r="J17" s="11">
        <f>VLOOKUP(A17,'20050609'!$A$4:$F$95,5,FALSE)</f>
        <v>-0.08823529411764708</v>
      </c>
      <c r="K17" s="11" t="e">
        <f>VLOOKUP(A17,'20060126'!$A$4:$F$95,5,FALSE)</f>
        <v>#N/A</v>
      </c>
    </row>
    <row r="18" spans="1:11" ht="12.75">
      <c r="A18" t="s">
        <v>61</v>
      </c>
      <c r="B18" s="11" t="e">
        <f>VLOOKUP(A18,'19971030'!$A$4:$F$95,5,FALSE)</f>
        <v>#N/A</v>
      </c>
      <c r="C18" s="11" t="e">
        <f>VLOOKUP(A18,'20000417'!$A$4:$F$95,5,FALSE)</f>
        <v>#N/A</v>
      </c>
      <c r="D18" s="11" t="e">
        <f>VLOOKUP(A18,'20010421'!$A$4:$F$95,5,FALSE)</f>
        <v>#N/A</v>
      </c>
      <c r="E18" s="11">
        <f>VLOOKUP(A18,'20020425'!$A$4:$F$95,5,FALSE)</f>
        <v>0</v>
      </c>
      <c r="F18" s="11" t="e">
        <f>VLOOKUP(A18,'20030423'!$A$4:$F$95,5,FALSE)</f>
        <v>#N/A</v>
      </c>
      <c r="G18" s="11" t="e">
        <f>VLOOKUP(A18,'20040115'!$A$4:$F$95,5,FALSE)</f>
        <v>#N/A</v>
      </c>
      <c r="H18" s="11">
        <f>VLOOKUP(A18,'20040527'!$A$4:$F$95,5,FALSE)</f>
        <v>-0.09999999999999998</v>
      </c>
      <c r="I18" s="11" t="e">
        <f>VLOOKUP(A18,'20041216'!$A$4:$F$95,5,FALSE)</f>
        <v>#N/A</v>
      </c>
      <c r="J18" s="11">
        <f>VLOOKUP(A18,'20050609'!$A$4:$F$95,5,FALSE)</f>
        <v>-0.21895424836601307</v>
      </c>
      <c r="K18" s="11" t="e">
        <f>VLOOKUP(A18,'20060126'!$A$4:$F$95,5,FALSE)</f>
        <v>#N/A</v>
      </c>
    </row>
    <row r="19" spans="1:11" ht="12.75">
      <c r="A19" t="s">
        <v>62</v>
      </c>
      <c r="B19" s="11" t="e">
        <f>VLOOKUP(A19,'19971030'!$A$4:$F$95,5,FALSE)</f>
        <v>#N/A</v>
      </c>
      <c r="C19" s="11" t="e">
        <f>VLOOKUP(A19,'20000417'!$A$4:$F$95,5,FALSE)</f>
        <v>#N/A</v>
      </c>
      <c r="D19" s="11" t="e">
        <f>VLOOKUP(A19,'20010421'!$A$4:$F$95,5,FALSE)</f>
        <v>#N/A</v>
      </c>
      <c r="E19" s="11">
        <f>VLOOKUP(A19,'20020425'!$A$4:$F$95,5,FALSE)</f>
        <v>-0.27710843373493976</v>
      </c>
      <c r="F19" s="11">
        <f>VLOOKUP(A19,'20030423'!$A$4:$F$95,5,FALSE)</f>
        <v>-0.1692913385826772</v>
      </c>
      <c r="G19" s="11" t="e">
        <f>VLOOKUP(A19,'20040115'!$A$4:$F$95,5,FALSE)</f>
        <v>#N/A</v>
      </c>
      <c r="H19" s="11">
        <f>VLOOKUP(A19,'20040527'!$A$4:$F$95,5,FALSE)</f>
        <v>-0.16551724137931034</v>
      </c>
      <c r="I19" s="11" t="e">
        <f>VLOOKUP(A19,'20041216'!$A$4:$F$95,5,FALSE)</f>
        <v>#N/A</v>
      </c>
      <c r="J19" s="11">
        <f>VLOOKUP(A19,'20050609'!$A$4:$F$95,5,FALSE)</f>
        <v>-0.18300653594771243</v>
      </c>
      <c r="K19" s="11" t="e">
        <f>VLOOKUP(A19,'20060126'!$A$4:$F$95,5,FALSE)</f>
        <v>#N/A</v>
      </c>
    </row>
    <row r="20" spans="1:11" ht="12.75">
      <c r="A20" t="s">
        <v>63</v>
      </c>
      <c r="B20" s="11">
        <f>VLOOKUP(A20,'19971030'!$A$4:$F$95,5,FALSE)</f>
        <v>0.1900826446280992</v>
      </c>
      <c r="C20" s="11">
        <f>VLOOKUP(A20,'20000417'!$A$4:$F$95,5,FALSE)</f>
        <v>-0.02390438247011939</v>
      </c>
      <c r="D20" s="11">
        <f>VLOOKUP(A20,'20010421'!$A$4:$F$95,5,FALSE)</f>
        <v>-0.17322834645669294</v>
      </c>
      <c r="E20" s="11">
        <f>VLOOKUP(A20,'20020425'!$A$4:$F$95,5,FALSE)</f>
        <v>-0.1325301204819277</v>
      </c>
      <c r="F20" s="11">
        <f>VLOOKUP(A20,'20030423'!$A$4:$F$95,5,FALSE)</f>
        <v>-0.28740157480314954</v>
      </c>
      <c r="G20" s="11">
        <f>VLOOKUP(A20,'20040115'!$A$4:$F$95,5,FALSE)</f>
        <v>-0.11785714285714277</v>
      </c>
      <c r="H20" s="11">
        <f>VLOOKUP(A20,'20040527'!$A$4:$F$95,5,FALSE)</f>
        <v>-0.24827586206896546</v>
      </c>
      <c r="I20" s="11" t="e">
        <f>VLOOKUP(A20,'20041216'!$A$4:$F$95,5,FALSE)</f>
        <v>#N/A</v>
      </c>
      <c r="J20" s="11">
        <f>VLOOKUP(A20,'20050609'!$A$4:$F$95,5,FALSE)</f>
        <v>-0.17320261437908502</v>
      </c>
      <c r="K20" s="11">
        <f>VLOOKUP(A20,'20060126'!$A$4:$F$95,5,FALSE)</f>
        <v>-0.053968253968254</v>
      </c>
    </row>
    <row r="21" spans="1:11" ht="12.75">
      <c r="A21" t="s">
        <v>10</v>
      </c>
      <c r="B21" s="11">
        <f>VLOOKUP(A21,'19971030'!$A$4:$F$95,5,FALSE)</f>
        <v>-0.5206611570247934</v>
      </c>
      <c r="C21" s="11">
        <f>VLOOKUP(A21,'20000417'!$A$4:$F$95,5,FALSE)</f>
        <v>-0.5219123505976095</v>
      </c>
      <c r="D21" s="11">
        <f>VLOOKUP(A21,'20010421'!$A$4:$F$95,5,FALSE)</f>
        <v>-0.5275590551181102</v>
      </c>
      <c r="E21" s="11">
        <f>VLOOKUP(A21,'20020425'!$A$4:$F$95,5,FALSE)</f>
        <v>-0.4899598393574297</v>
      </c>
      <c r="F21" s="11">
        <f>VLOOKUP(A21,'20030423'!$A$4:$F$95,5,FALSE)</f>
        <v>-0.5275590551181102</v>
      </c>
      <c r="G21" s="11">
        <f>VLOOKUP(A21,'20040115'!$A$4:$F$95,5,FALSE)</f>
        <v>-0.5607142857142857</v>
      </c>
      <c r="H21" s="11">
        <f>VLOOKUP(A21,'20040527'!$A$4:$F$95,5,FALSE)</f>
        <v>-0.5655172413793104</v>
      </c>
      <c r="I21" s="11">
        <f>VLOOKUP(A21,'20041216'!$A$4:$F$95,5,FALSE)</f>
        <v>-0.5683</v>
      </c>
      <c r="J21" s="11">
        <f>VLOOKUP(A21,'20050609'!$A$4:$F$95,5,FALSE)</f>
        <v>-0.5849673202614378</v>
      </c>
      <c r="K21" s="11">
        <f>VLOOKUP(A21,'20060126'!$A$4:$F$95,5,FALSE)</f>
        <v>-0.5873015873015872</v>
      </c>
    </row>
    <row r="22" spans="1:11" ht="12.75">
      <c r="A22" t="s">
        <v>64</v>
      </c>
      <c r="B22" s="11">
        <f>VLOOKUP(A22,'19971030'!$A$4:$F$95,5,FALSE)</f>
        <v>-0.2520661157024793</v>
      </c>
      <c r="C22" s="11">
        <f>VLOOKUP(A22,'20000417'!$A$4:$F$95,5,FALSE)</f>
        <v>-0.446215139442231</v>
      </c>
      <c r="D22" s="11">
        <f>VLOOKUP(A22,'20010421'!$A$4:$F$95,5,FALSE)</f>
        <v>-0.43700787401574803</v>
      </c>
      <c r="E22" s="11">
        <f>VLOOKUP(A22,'20020425'!$A$4:$F$95,5,FALSE)</f>
        <v>-0.33333333333333337</v>
      </c>
      <c r="F22" s="11">
        <f>VLOOKUP(A22,'20030423'!$A$4:$F$95,5,FALSE)</f>
        <v>-0.27952755905511806</v>
      </c>
      <c r="G22" s="11">
        <f>VLOOKUP(A22,'20040115'!$A$4:$F$95,5,FALSE)</f>
        <v>-0.21785714285714286</v>
      </c>
      <c r="H22" s="11">
        <f>VLOOKUP(A22,'20040527'!$A$4:$F$95,5,FALSE)</f>
        <v>-0.2655172413793103</v>
      </c>
      <c r="I22" s="11" t="e">
        <f>VLOOKUP(A22,'20041216'!$A$4:$F$95,5,FALSE)</f>
        <v>#N/A</v>
      </c>
      <c r="J22" s="11">
        <f>VLOOKUP(A22,'20050609'!$A$4:$F$95,5,FALSE)</f>
        <v>-0.24836601307189554</v>
      </c>
      <c r="K22" s="11">
        <f>VLOOKUP(A22,'20060126'!$A$4:$F$95,5,FALSE)</f>
        <v>-0.17460317460317454</v>
      </c>
    </row>
    <row r="23" spans="1:11" ht="12.75">
      <c r="A23" t="s">
        <v>65</v>
      </c>
      <c r="B23" s="11">
        <f>VLOOKUP(A23,'19971030'!$A$4:$F$95,5,FALSE)</f>
        <v>0.6322314049586779</v>
      </c>
      <c r="C23" s="11">
        <f>VLOOKUP(A23,'20000417'!$A$4:$F$95,5,FALSE)</f>
        <v>0.2270916334661357</v>
      </c>
      <c r="D23" s="11">
        <f>VLOOKUP(A23,'20010421'!$A$4:$F$95,5,FALSE)</f>
        <v>0.15354330708661412</v>
      </c>
      <c r="E23" s="11">
        <f>VLOOKUP(A23,'20020425'!$A$4:$F$95,5,FALSE)</f>
        <v>0.1887550200803212</v>
      </c>
      <c r="F23" s="11" t="e">
        <f>VLOOKUP(A23,'20030423'!$A$4:$F$95,5,FALSE)</f>
        <v>#N/A</v>
      </c>
      <c r="G23" s="11">
        <f>VLOOKUP(A23,'20040115'!$A$4:$F$95,5,FALSE)</f>
        <v>0.6857142857142857</v>
      </c>
      <c r="H23" s="11">
        <f>VLOOKUP(A23,'20040527'!$A$4:$F$95,5,FALSE)</f>
        <v>0.5344827586206897</v>
      </c>
      <c r="I23" s="11" t="e">
        <f>VLOOKUP(A23,'20041216'!$A$4:$F$95,5,FALSE)</f>
        <v>#N/A</v>
      </c>
      <c r="J23" s="11">
        <f>VLOOKUP(A23,'20050609'!$A$4:$F$95,5,FALSE)</f>
        <v>0.49673202614379086</v>
      </c>
      <c r="K23" s="11">
        <f>VLOOKUP(A23,'20060126'!$A$4:$F$95,5,FALSE)</f>
        <v>0.42539682539682544</v>
      </c>
    </row>
    <row r="24" spans="1:11" ht="12.75">
      <c r="A24" t="s">
        <v>66</v>
      </c>
      <c r="B24" s="11" t="e">
        <f>VLOOKUP(A24,'19971030'!$A$4:$F$95,5,FALSE)</f>
        <v>#N/A</v>
      </c>
      <c r="C24" s="11" t="e">
        <f>VLOOKUP(A24,'20000417'!$A$4:$F$95,5,FALSE)</f>
        <v>#N/A</v>
      </c>
      <c r="D24" s="11" t="e">
        <f>VLOOKUP(A24,'20010421'!$A$4:$F$95,5,FALSE)</f>
        <v>#N/A</v>
      </c>
      <c r="E24" s="11">
        <f>VLOOKUP(A24,'20020425'!$A$4:$F$95,5,FALSE)</f>
        <v>0.1686746987951806</v>
      </c>
      <c r="F24" s="11" t="e">
        <f>VLOOKUP(A24,'20030423'!$A$4:$F$95,5,FALSE)</f>
        <v>#N/A</v>
      </c>
      <c r="G24" s="11" t="e">
        <f>VLOOKUP(A24,'20040115'!$A$4:$F$95,5,FALSE)</f>
        <v>#N/A</v>
      </c>
      <c r="H24" s="11">
        <f>VLOOKUP(A24,'20040527'!$A$4:$F$95,5,FALSE)</f>
        <v>-0.5448275862068965</v>
      </c>
      <c r="I24" s="11" t="e">
        <f>VLOOKUP(A24,'20041216'!$A$4:$F$95,5,FALSE)</f>
        <v>#N/A</v>
      </c>
      <c r="J24" s="11">
        <f>VLOOKUP(A24,'20050609'!$A$4:$F$95,5,FALSE)</f>
        <v>-0.30718954248366015</v>
      </c>
      <c r="K24" s="11" t="e">
        <f>VLOOKUP(A24,'20060126'!$A$4:$F$95,5,FALSE)</f>
        <v>#N/A</v>
      </c>
    </row>
    <row r="25" spans="1:11" ht="12.75">
      <c r="A25" t="s">
        <v>68</v>
      </c>
      <c r="B25" s="11" t="e">
        <f>VLOOKUP(A25,'19971030'!$A$4:$F$95,5,FALSE)</f>
        <v>#N/A</v>
      </c>
      <c r="C25" s="11" t="e">
        <f>VLOOKUP(A25,'20000417'!$A$4:$F$95,5,FALSE)</f>
        <v>#N/A</v>
      </c>
      <c r="D25" s="11" t="e">
        <f>VLOOKUP(A25,'20010421'!$A$4:$F$95,5,FALSE)</f>
        <v>#N/A</v>
      </c>
      <c r="E25" s="11" t="e">
        <f>VLOOKUP(A25,'20020425'!$A$4:$F$95,5,FALSE)</f>
        <v>#N/A</v>
      </c>
      <c r="F25" s="11">
        <f>VLOOKUP(A25,'20030423'!$A$4:$F$95,5,FALSE)</f>
        <v>-0.3779527559055118</v>
      </c>
      <c r="G25" s="11" t="e">
        <f>VLOOKUP(A25,'20040115'!$A$4:$F$95,5,FALSE)</f>
        <v>#N/A</v>
      </c>
      <c r="H25" s="11">
        <f>VLOOKUP(A25,'20040527'!$A$4:$F$95,5,FALSE)</f>
        <v>-0.4413793103448276</v>
      </c>
      <c r="I25" s="11" t="e">
        <f>VLOOKUP(A25,'20041216'!$A$4:$F$95,5,FALSE)</f>
        <v>#N/A</v>
      </c>
      <c r="J25" s="11">
        <f>VLOOKUP(A25,'20050609'!$A$4:$F$95,5,FALSE)</f>
        <v>-0.4934640522875817</v>
      </c>
      <c r="K25" s="11">
        <f>VLOOKUP(A25,'20060126'!$A$4:$F$95,5,FALSE)</f>
        <v>-0.4888888888888888</v>
      </c>
    </row>
    <row r="26" spans="1:11" ht="12.75">
      <c r="A26" t="s">
        <v>67</v>
      </c>
      <c r="B26" s="11" t="e">
        <f>VLOOKUP(A26,'19971030'!$A$4:$F$95,5,FALSE)</f>
        <v>#N/A</v>
      </c>
      <c r="C26" s="11" t="e">
        <f>VLOOKUP(A26,'20000417'!$A$4:$F$95,5,FALSE)</f>
        <v>#N/A</v>
      </c>
      <c r="D26" s="11" t="e">
        <f>VLOOKUP(A26,'20010421'!$A$4:$F$95,5,FALSE)</f>
        <v>#N/A</v>
      </c>
      <c r="E26" s="11">
        <f>VLOOKUP(A26,'20020425'!$A$4:$F$95,5,FALSE)</f>
        <v>-0.3493975903614458</v>
      </c>
      <c r="F26" s="11">
        <f>VLOOKUP(A26,'20030423'!$A$4:$F$95,5,FALSE)</f>
        <v>-0.24015748031496065</v>
      </c>
      <c r="G26" s="11" t="e">
        <f>VLOOKUP(A26,'20040115'!$A$4:$F$95,5,FALSE)</f>
        <v>#N/A</v>
      </c>
      <c r="H26" s="11">
        <f>VLOOKUP(A26,'20040527'!$A$4:$F$95,5,FALSE)</f>
        <v>-0.21724137931034482</v>
      </c>
      <c r="I26" s="11" t="e">
        <f>VLOOKUP(A26,'20041216'!$A$4:$F$95,5,FALSE)</f>
        <v>#N/A</v>
      </c>
      <c r="J26" s="11">
        <f>VLOOKUP(A26,'20050609'!$A$4:$F$95,5,FALSE)</f>
        <v>-0.2450980392156863</v>
      </c>
      <c r="K26" s="11" t="e">
        <f>VLOOKUP(A26,'20060126'!$A$4:$F$95,5,FALSE)</f>
        <v>#N/A</v>
      </c>
    </row>
    <row r="27" spans="1:11" ht="12.75">
      <c r="A27" t="s">
        <v>12</v>
      </c>
      <c r="B27" s="11">
        <f>VLOOKUP(A27,'19971030'!$A$4:$F$95,5,FALSE)</f>
        <v>0.17601239669421492</v>
      </c>
      <c r="C27" s="11">
        <f>VLOOKUP(A27,'20000417'!$A$4:$F$95,5,FALSE)</f>
        <v>-0.055776892430278724</v>
      </c>
      <c r="D27" s="11">
        <f>VLOOKUP(A27,'20010421'!$A$4:$F$95,5,FALSE)</f>
        <v>-0.10629921259842523</v>
      </c>
      <c r="E27" s="11">
        <f>VLOOKUP(A27,'20020425'!$A$4:$F$95,5,FALSE)</f>
        <v>-0.048192771084337394</v>
      </c>
      <c r="F27" s="11">
        <f>VLOOKUP(A27,'20030423'!$A$4:$F$95,5,FALSE)</f>
        <v>0.12992125984251968</v>
      </c>
      <c r="G27" s="11">
        <f>VLOOKUP(A27,'20040115'!$A$4:$F$95,5,FALSE)</f>
        <v>0.24285714285714288</v>
      </c>
      <c r="H27" s="11">
        <f>VLOOKUP(A27,'20040527'!$A$4:$F$95,5,FALSE)</f>
        <v>0.13103448275862073</v>
      </c>
      <c r="I27" s="11">
        <f>VLOOKUP(A27,'20041216'!$A$4:$F$95,5,FALSE)</f>
        <v>0.1266666666666667</v>
      </c>
      <c r="J27" s="11">
        <f>VLOOKUP(A27,'20050609'!$A$4:$F$95,5,FALSE)</f>
        <v>0.16993464052287588</v>
      </c>
      <c r="K27" s="11">
        <f>VLOOKUP(A27,'20060126'!$A$4:$F$95,5,FALSE)</f>
        <v>0.11428571428571432</v>
      </c>
    </row>
    <row r="28" spans="1:11" ht="12.75">
      <c r="A28" t="s">
        <v>69</v>
      </c>
      <c r="B28" s="11" t="e">
        <f>VLOOKUP(A28,'19971030'!$A$4:$F$95,5,FALSE)</f>
        <v>#N/A</v>
      </c>
      <c r="C28" s="11" t="e">
        <f>VLOOKUP(A28,'20000417'!$A$4:$F$95,5,FALSE)</f>
        <v>#N/A</v>
      </c>
      <c r="D28" s="11" t="e">
        <f>VLOOKUP(A28,'20010421'!$A$4:$F$95,5,FALSE)</f>
        <v>#N/A</v>
      </c>
      <c r="E28" s="11" t="e">
        <f>VLOOKUP(A28,'20020425'!$A$4:$F$95,5,FALSE)</f>
        <v>#N/A</v>
      </c>
      <c r="F28" s="11" t="e">
        <f>VLOOKUP(A28,'20030423'!$A$4:$F$95,5,FALSE)</f>
        <v>#N/A</v>
      </c>
      <c r="G28" s="11" t="e">
        <f>VLOOKUP(A28,'20040115'!$A$4:$F$95,5,FALSE)</f>
        <v>#N/A</v>
      </c>
      <c r="H28" s="11">
        <f>VLOOKUP(A28,'20040527'!$A$4:$F$95,5,FALSE)</f>
        <v>-0.18965517241379304</v>
      </c>
      <c r="I28" s="11" t="e">
        <f>VLOOKUP(A28,'20041216'!$A$4:$F$95,5,FALSE)</f>
        <v>#N/A</v>
      </c>
      <c r="J28" s="11">
        <f>VLOOKUP(A28,'20050609'!$A$4:$F$95,5,FALSE)</f>
        <v>-0.18300653594771243</v>
      </c>
      <c r="K28" s="11" t="e">
        <f>VLOOKUP(A28,'20060126'!$A$4:$F$95,5,FALSE)</f>
        <v>#N/A</v>
      </c>
    </row>
    <row r="29" spans="1:11" ht="12.75">
      <c r="A29" t="s">
        <v>70</v>
      </c>
      <c r="B29" s="11" t="e">
        <f>VLOOKUP(A29,'19971030'!$A$4:$F$95,5,FALSE)</f>
        <v>#N/A</v>
      </c>
      <c r="C29" s="11" t="e">
        <f>VLOOKUP(A29,'20000417'!$A$4:$F$95,5,FALSE)</f>
        <v>#N/A</v>
      </c>
      <c r="D29" s="11" t="e">
        <f>VLOOKUP(A29,'20010421'!$A$4:$F$95,5,FALSE)</f>
        <v>#N/A</v>
      </c>
      <c r="E29" s="11" t="e">
        <f>VLOOKUP(A29,'20020425'!$A$4:$F$95,5,FALSE)</f>
        <v>#N/A</v>
      </c>
      <c r="F29" s="11" t="e">
        <f>VLOOKUP(A29,'20030423'!$A$4:$F$95,5,FALSE)</f>
        <v>#N/A</v>
      </c>
      <c r="G29" s="11" t="e">
        <f>VLOOKUP(A29,'20040115'!$A$4:$F$95,5,FALSE)</f>
        <v>#N/A</v>
      </c>
      <c r="H29" s="11">
        <f>VLOOKUP(A29,'20040527'!$A$4:$F$95,5,FALSE)</f>
        <v>-0.3448275862068966</v>
      </c>
      <c r="I29" s="11" t="e">
        <f>VLOOKUP(A29,'20041216'!$A$4:$F$95,5,FALSE)</f>
        <v>#N/A</v>
      </c>
      <c r="J29" s="11">
        <f>VLOOKUP(A29,'20050609'!$A$4:$F$95,5,FALSE)</f>
        <v>-0.3464052287581699</v>
      </c>
      <c r="K29" s="11" t="e">
        <f>VLOOKUP(A29,'20060126'!$A$4:$F$95,5,FALSE)</f>
        <v>#N/A</v>
      </c>
    </row>
    <row r="30" spans="1:11" ht="12.75">
      <c r="A30" t="s">
        <v>71</v>
      </c>
      <c r="B30" s="11" t="e">
        <f>VLOOKUP(A30,'19971030'!$A$4:$F$95,5,FALSE)</f>
        <v>#N/A</v>
      </c>
      <c r="C30" s="11" t="e">
        <f>VLOOKUP(A30,'20000417'!$A$4:$F$95,5,FALSE)</f>
        <v>#N/A</v>
      </c>
      <c r="D30" s="11" t="e">
        <f>VLOOKUP(A30,'20010421'!$A$4:$F$95,5,FALSE)</f>
        <v>#N/A</v>
      </c>
      <c r="E30" s="11">
        <f>VLOOKUP(A30,'20020425'!$A$4:$F$95,5,FALSE)</f>
        <v>-0.18473895582329336</v>
      </c>
      <c r="F30" s="11" t="e">
        <f>VLOOKUP(A30,'20030423'!$A$4:$F$95,5,FALSE)</f>
        <v>#N/A</v>
      </c>
      <c r="G30" s="11" t="e">
        <f>VLOOKUP(A30,'20040115'!$A$4:$F$95,5,FALSE)</f>
        <v>#N/A</v>
      </c>
      <c r="H30" s="11">
        <f>VLOOKUP(A30,'20040527'!$A$4:$F$95,5,FALSE)</f>
        <v>-0.306896551724138</v>
      </c>
      <c r="I30" s="11" t="e">
        <f>VLOOKUP(A30,'20041216'!$A$4:$F$95,5,FALSE)</f>
        <v>#N/A</v>
      </c>
      <c r="J30" s="11">
        <f>VLOOKUP(A30,'20050609'!$A$4:$F$95,5,FALSE)</f>
        <v>-0.28104575163398693</v>
      </c>
      <c r="K30" s="11" t="e">
        <f>VLOOKUP(A30,'20060126'!$A$4:$F$95,5,FALSE)</f>
        <v>#N/A</v>
      </c>
    </row>
    <row r="31" spans="1:11" ht="12.75">
      <c r="A31" t="s">
        <v>72</v>
      </c>
      <c r="B31" s="11" t="e">
        <f>VLOOKUP(A31,'19971030'!$A$4:$F$95,5,FALSE)</f>
        <v>#N/A</v>
      </c>
      <c r="C31" s="11" t="e">
        <f>VLOOKUP(A31,'20000417'!$A$4:$F$95,5,FALSE)</f>
        <v>#N/A</v>
      </c>
      <c r="D31" s="11" t="e">
        <f>VLOOKUP(A31,'20010421'!$A$4:$F$95,5,FALSE)</f>
        <v>#N/A</v>
      </c>
      <c r="E31" s="11" t="e">
        <f>VLOOKUP(A31,'20020425'!$A$4:$F$95,5,FALSE)</f>
        <v>#N/A</v>
      </c>
      <c r="F31" s="11" t="e">
        <f>VLOOKUP(A31,'20030423'!$A$4:$F$95,5,FALSE)</f>
        <v>#N/A</v>
      </c>
      <c r="G31" s="11" t="e">
        <f>VLOOKUP(A31,'20040115'!$A$4:$F$95,5,FALSE)</f>
        <v>#N/A</v>
      </c>
      <c r="H31" s="11">
        <f>VLOOKUP(A31,'20040527'!$A$4:$F$95,5,FALSE)</f>
        <v>-0.3172413793103448</v>
      </c>
      <c r="I31" s="11" t="e">
        <f>VLOOKUP(A31,'20041216'!$A$4:$F$95,5,FALSE)</f>
        <v>#N/A</v>
      </c>
      <c r="J31" s="11">
        <f>VLOOKUP(A31,'20050609'!$A$4:$F$95,5,FALSE)</f>
        <v>-0.3758169934640523</v>
      </c>
      <c r="K31" s="11" t="e">
        <f>VLOOKUP(A31,'20060126'!$A$4:$F$95,5,FALSE)</f>
        <v>#N/A</v>
      </c>
    </row>
    <row r="32" spans="1:11" ht="12.75">
      <c r="A32" t="s">
        <v>13</v>
      </c>
      <c r="B32" s="11">
        <f>VLOOKUP(A32,'19971030'!$A$4:$F$95,5,FALSE)</f>
        <v>-0.47107438016528924</v>
      </c>
      <c r="C32" s="11">
        <f>VLOOKUP(A32,'20000417'!$A$4:$F$95,5,FALSE)</f>
        <v>-0.47808764940239035</v>
      </c>
      <c r="D32" s="11">
        <f>VLOOKUP(A32,'20010421'!$A$4:$F$95,5,FALSE)</f>
        <v>-0.4606299212598425</v>
      </c>
      <c r="E32" s="11">
        <f>VLOOKUP(A32,'20020425'!$A$4:$F$95,5,FALSE)</f>
        <v>-0.43775100401606437</v>
      </c>
      <c r="F32" s="11">
        <f>VLOOKUP(A32,'20030423'!$A$4:$F$95,5,FALSE)</f>
        <v>-0.4330708661417323</v>
      </c>
      <c r="G32" s="11">
        <f>VLOOKUP(A32,'20040115'!$A$4:$F$95,5,FALSE)</f>
        <v>-0.4464285714285714</v>
      </c>
      <c r="H32" s="11">
        <f>VLOOKUP(A32,'20040527'!$A$4:$F$95,5,FALSE)</f>
        <v>-0.46896551724137925</v>
      </c>
      <c r="I32" s="11">
        <f>VLOOKUP(A32,'20041216'!$A$4:$F$95,5,FALSE)</f>
        <v>-0.4844666666666667</v>
      </c>
      <c r="J32" s="11">
        <f>VLOOKUP(A32,'20050609'!$A$4:$F$95,5,FALSE)</f>
        <v>-0.49673202614379086</v>
      </c>
      <c r="K32" s="11">
        <f>VLOOKUP(A32,'20060126'!$A$4:$F$95,5,FALSE)</f>
        <v>-0.5079365079365079</v>
      </c>
    </row>
    <row r="33" spans="1:11" ht="12.75">
      <c r="A33" t="s">
        <v>15</v>
      </c>
      <c r="B33" s="11">
        <f>VLOOKUP(A33,'19971030'!$A$4:$F$95,5,FALSE)</f>
        <v>-0.371900826446281</v>
      </c>
      <c r="C33" s="11">
        <f>VLOOKUP(A33,'20000417'!$A$4:$F$95,5,FALSE)</f>
        <v>-0.5179282868525896</v>
      </c>
      <c r="D33" s="11">
        <f>VLOOKUP(A33,'20010421'!$A$4:$F$95,5,FALSE)</f>
        <v>-0.4803149606299213</v>
      </c>
      <c r="E33" s="11">
        <f>VLOOKUP(A33,'20020425'!$A$4:$F$95,5,FALSE)</f>
        <v>-0.3212851405622491</v>
      </c>
      <c r="F33" s="11">
        <f>VLOOKUP(A33,'20030423'!$A$4:$F$95,5,FALSE)</f>
        <v>86.00787401574803</v>
      </c>
      <c r="G33" s="11">
        <f>VLOOKUP(A33,'20040115'!$A$4:$F$95,5,FALSE)</f>
        <v>-0.15000000000000002</v>
      </c>
      <c r="H33" s="11">
        <f>VLOOKUP(A33,'20040527'!$A$4:$F$95,5,FALSE)</f>
        <v>-0.13103448275862062</v>
      </c>
      <c r="I33" s="11">
        <f>VLOOKUP(A33,'20041216'!$A$4:$F$95,5,FALSE)</f>
        <v>-0.15216666666666667</v>
      </c>
      <c r="J33" s="11">
        <f>VLOOKUP(A33,'20050609'!$A$4:$F$95,5,FALSE)</f>
        <v>-0.15032679738562094</v>
      </c>
      <c r="K33" s="11">
        <f>VLOOKUP(A33,'20060126'!$A$4:$F$95,5,FALSE)</f>
        <v>-0.13968253968253963</v>
      </c>
    </row>
    <row r="34" spans="1:11" ht="12.75">
      <c r="A34" t="s">
        <v>73</v>
      </c>
      <c r="B34" s="11" t="e">
        <f>VLOOKUP(A34,'19971030'!$A$4:$F$95,5,FALSE)</f>
        <v>#N/A</v>
      </c>
      <c r="C34" s="11" t="e">
        <f>VLOOKUP(A34,'20000417'!$A$4:$F$95,5,FALSE)</f>
        <v>#N/A</v>
      </c>
      <c r="D34" s="11" t="e">
        <f>VLOOKUP(A34,'20010421'!$A$4:$F$95,5,FALSE)</f>
        <v>#N/A</v>
      </c>
      <c r="E34" s="11">
        <f>VLOOKUP(A34,'20020425'!$A$4:$F$95,5,FALSE)</f>
        <v>0.6626506024096384</v>
      </c>
      <c r="F34" s="11">
        <f>VLOOKUP(A34,'20030423'!$A$4:$F$95,5,FALSE)</f>
        <v>1.1692913385826769</v>
      </c>
      <c r="G34" s="11" t="e">
        <f>VLOOKUP(A34,'20040115'!$A$4:$F$95,5,FALSE)</f>
        <v>#N/A</v>
      </c>
      <c r="H34" s="11">
        <f>VLOOKUP(A34,'20040527'!$A$4:$F$95,5,FALSE)</f>
        <v>1.0724137931034483</v>
      </c>
      <c r="I34" s="11" t="e">
        <f>VLOOKUP(A34,'20041216'!$A$4:$F$95,5,FALSE)</f>
        <v>#N/A</v>
      </c>
      <c r="J34" s="11">
        <f>VLOOKUP(A34,'20050609'!$A$4:$F$95,5,FALSE)</f>
        <v>1.179738562091503</v>
      </c>
      <c r="K34" s="11" t="e">
        <f>VLOOKUP(A34,'20060126'!$A$4:$F$95,5,FALSE)</f>
        <v>#N/A</v>
      </c>
    </row>
    <row r="35" spans="1:11" ht="12.75">
      <c r="A35" t="s">
        <v>17</v>
      </c>
      <c r="B35" s="11" t="e">
        <f>VLOOKUP(A35,'19971030'!$A$4:$F$95,5,FALSE)</f>
        <v>#N/A</v>
      </c>
      <c r="C35" s="11">
        <f>VLOOKUP(A35,'20000417'!$A$4:$F$95,5,FALSE)</f>
        <v>-0.27091633466135445</v>
      </c>
      <c r="D35" s="11">
        <f>VLOOKUP(A35,'20010421'!$A$4:$F$95,5,FALSE)</f>
        <v>-0.46850393700787396</v>
      </c>
      <c r="E35" s="11">
        <f>VLOOKUP(A35,'20020425'!$A$4:$F$95,5,FALSE)</f>
        <v>-0.3132530120481929</v>
      </c>
      <c r="F35" s="11">
        <f>VLOOKUP(A35,'20030423'!$A$4:$F$95,5,FALSE)</f>
        <v>-0.2834645669291338</v>
      </c>
      <c r="G35" s="11">
        <f>VLOOKUP(A35,'20040115'!$A$4:$F$95,5,FALSE)</f>
        <v>-0.3107142857142857</v>
      </c>
      <c r="H35" s="11">
        <f>VLOOKUP(A35,'20040527'!$A$4:$F$95,5,FALSE)</f>
        <v>-0.3896551724137931</v>
      </c>
      <c r="I35" s="11">
        <f>VLOOKUP(A35,'20041216'!$A$4:$F$95,5,FALSE)</f>
        <v>-0.5258666666666667</v>
      </c>
      <c r="J35" s="11">
        <f>VLOOKUP(A35,'20050609'!$A$4:$F$95,5,FALSE)</f>
        <v>-0.5</v>
      </c>
      <c r="K35" s="11">
        <f>VLOOKUP(A35,'20060126'!$A$4:$F$95,5,FALSE)</f>
        <v>-0.5111111111111111</v>
      </c>
    </row>
    <row r="36" spans="1:11" ht="12.75">
      <c r="A36" t="s">
        <v>74</v>
      </c>
      <c r="B36" s="11" t="e">
        <f>VLOOKUP(A36,'19971030'!$A$4:$F$95,5,FALSE)</f>
        <v>#N/A</v>
      </c>
      <c r="C36" s="11" t="e">
        <f>VLOOKUP(A36,'20000417'!$A$4:$F$95,5,FALSE)</f>
        <v>#N/A</v>
      </c>
      <c r="D36" s="11" t="e">
        <f>VLOOKUP(A36,'20010421'!$A$4:$F$95,5,FALSE)</f>
        <v>#N/A</v>
      </c>
      <c r="E36" s="11">
        <f>VLOOKUP(A36,'20020425'!$A$4:$F$95,5,FALSE)</f>
        <v>0.016064257028112205</v>
      </c>
      <c r="F36" s="11" t="e">
        <f>VLOOKUP(A36,'20030423'!$A$4:$F$95,5,FALSE)</f>
        <v>#N/A</v>
      </c>
      <c r="G36" s="11" t="e">
        <f>VLOOKUP(A36,'20040115'!$A$4:$F$95,5,FALSE)</f>
        <v>#N/A</v>
      </c>
      <c r="H36" s="11">
        <f>VLOOKUP(A36,'20040527'!$A$4:$F$95,5,FALSE)</f>
        <v>-0.3517241379310345</v>
      </c>
      <c r="I36" s="11" t="e">
        <f>VLOOKUP(A36,'20041216'!$A$4:$F$95,5,FALSE)</f>
        <v>#N/A</v>
      </c>
      <c r="J36" s="11">
        <f>VLOOKUP(A36,'20050609'!$A$4:$F$95,5,FALSE)</f>
        <v>-0.11764705882352933</v>
      </c>
      <c r="K36" s="11" t="e">
        <f>VLOOKUP(A36,'20060126'!$A$4:$F$95,5,FALSE)</f>
        <v>#N/A</v>
      </c>
    </row>
    <row r="37" spans="1:11" ht="12.75">
      <c r="A37" t="s">
        <v>19</v>
      </c>
      <c r="B37" s="11">
        <f>VLOOKUP(A37,'19971030'!$A$4:$F$95,5,FALSE)</f>
        <v>-0.03305785123966942</v>
      </c>
      <c r="C37" s="11">
        <f>VLOOKUP(A37,'20000417'!$A$4:$F$95,5,FALSE)</f>
        <v>0.10756972111553798</v>
      </c>
      <c r="D37" s="11">
        <f>VLOOKUP(A37,'20010421'!$A$4:$F$95,5,FALSE)</f>
        <v>-0.06299212598425208</v>
      </c>
      <c r="E37" s="11">
        <f>VLOOKUP(A37,'20020425'!$A$4:$F$95,5,FALSE)</f>
        <v>-0.19277108433734957</v>
      </c>
      <c r="F37" s="11">
        <f>VLOOKUP(A37,'20030423'!$A$4:$F$95,5,FALSE)</f>
        <v>-0.1220472440944882</v>
      </c>
      <c r="G37" s="11">
        <f>VLOOKUP(A37,'20040115'!$A$4:$F$95,5,FALSE)</f>
        <v>-0.11785714285714277</v>
      </c>
      <c r="H37" s="11">
        <f>VLOOKUP(A37,'20040527'!$A$4:$F$95,5,FALSE)</f>
        <v>-0.19655172413793098</v>
      </c>
      <c r="I37" s="11">
        <f>VLOOKUP(A37,'20041216'!$A$4:$F$95,5,FALSE)</f>
        <v>-0.2275666666666667</v>
      </c>
      <c r="J37" s="11">
        <f>VLOOKUP(A37,'20050609'!$A$4:$F$95,5,FALSE)</f>
        <v>-0.23529411764705888</v>
      </c>
      <c r="K37" s="11">
        <f>VLOOKUP(A37,'20060126'!$A$4:$F$95,5,FALSE)</f>
        <v>-0.3047619047619048</v>
      </c>
    </row>
    <row r="38" spans="1:11" ht="12.75">
      <c r="A38" t="s">
        <v>75</v>
      </c>
      <c r="B38" s="11" t="e">
        <f>VLOOKUP(A38,'19971030'!$A$4:$F$95,5,FALSE)</f>
        <v>#N/A</v>
      </c>
      <c r="C38" s="11" t="e">
        <f>VLOOKUP(A38,'20000417'!$A$4:$F$95,5,FALSE)</f>
        <v>#N/A</v>
      </c>
      <c r="D38" s="11" t="e">
        <f>VLOOKUP(A38,'20010421'!$A$4:$F$95,5,FALSE)</f>
        <v>#N/A</v>
      </c>
      <c r="E38" s="11">
        <f>VLOOKUP(A38,'20020425'!$A$4:$F$95,5,FALSE)</f>
        <v>-0.46586345381526106</v>
      </c>
      <c r="F38" s="11" t="e">
        <f>VLOOKUP(A38,'20030423'!$A$4:$F$95,5,FALSE)</f>
        <v>#N/A</v>
      </c>
      <c r="G38" s="11" t="e">
        <f>VLOOKUP(A38,'20040115'!$A$4:$F$95,5,FALSE)</f>
        <v>#N/A</v>
      </c>
      <c r="H38" s="11">
        <f>VLOOKUP(A38,'20040527'!$A$4:$F$95,5,FALSE)</f>
        <v>0.2586206896551724</v>
      </c>
      <c r="I38" s="11" t="e">
        <f>VLOOKUP(A38,'20041216'!$A$4:$F$95,5,FALSE)</f>
        <v>#N/A</v>
      </c>
      <c r="J38" s="11">
        <f>VLOOKUP(A38,'20050609'!$A$4:$F$95,5,FALSE)</f>
        <v>0.196078431372549</v>
      </c>
      <c r="K38" s="11" t="e">
        <f>VLOOKUP(A38,'20060126'!$A$4:$F$95,5,FALSE)</f>
        <v>#N/A</v>
      </c>
    </row>
    <row r="39" spans="1:11" ht="12.75">
      <c r="A39" t="s">
        <v>76</v>
      </c>
      <c r="B39" s="11" t="e">
        <f>VLOOKUP(A39,'19971030'!$A$4:$F$95,5,FALSE)</f>
        <v>#N/A</v>
      </c>
      <c r="C39" s="11" t="e">
        <f>VLOOKUP(A39,'20000417'!$A$4:$F$95,5,FALSE)</f>
        <v>#N/A</v>
      </c>
      <c r="D39" s="11" t="e">
        <f>VLOOKUP(A39,'20010421'!$A$4:$F$95,5,FALSE)</f>
        <v>#N/A</v>
      </c>
      <c r="E39" s="11" t="e">
        <f>VLOOKUP(A39,'20020425'!$A$4:$F$95,5,FALSE)</f>
        <v>#N/A</v>
      </c>
      <c r="F39" s="11" t="e">
        <f>VLOOKUP(A39,'20030423'!$A$4:$F$95,5,FALSE)</f>
        <v>#N/A</v>
      </c>
      <c r="G39" s="11" t="e">
        <f>VLOOKUP(A39,'20040115'!$A$4:$F$95,5,FALSE)</f>
        <v>#N/A</v>
      </c>
      <c r="H39" s="11">
        <f>VLOOKUP(A39,'20040527'!$A$4:$F$95,5,FALSE)</f>
        <v>-0.31034482758620685</v>
      </c>
      <c r="I39" s="11" t="e">
        <f>VLOOKUP(A39,'20041216'!$A$4:$F$95,5,FALSE)</f>
        <v>#N/A</v>
      </c>
      <c r="J39" s="11">
        <f>VLOOKUP(A39,'20050609'!$A$4:$F$95,5,FALSE)</f>
        <v>-0.37254901960784315</v>
      </c>
      <c r="K39" s="11" t="e">
        <f>VLOOKUP(A39,'20060126'!$A$4:$F$95,5,FALSE)</f>
        <v>#N/A</v>
      </c>
    </row>
    <row r="40" spans="1:11" ht="12.75">
      <c r="A40" t="s">
        <v>77</v>
      </c>
      <c r="B40" s="11" t="e">
        <f>VLOOKUP(A40,'19971030'!$A$4:$F$95,5,FALSE)</f>
        <v>#N/A</v>
      </c>
      <c r="C40" s="11" t="e">
        <f>VLOOKUP(A40,'20000417'!$A$4:$F$95,5,FALSE)</f>
        <v>#N/A</v>
      </c>
      <c r="D40" s="11" t="e">
        <f>VLOOKUP(A40,'20010421'!$A$4:$F$95,5,FALSE)</f>
        <v>#N/A</v>
      </c>
      <c r="E40" s="11" t="e">
        <f>VLOOKUP(A40,'20020425'!$A$4:$F$95,5,FALSE)</f>
        <v>#N/A</v>
      </c>
      <c r="F40" s="11" t="e">
        <f>VLOOKUP(A40,'20030423'!$A$4:$F$95,5,FALSE)</f>
        <v>#N/A</v>
      </c>
      <c r="G40" s="11" t="e">
        <f>VLOOKUP(A40,'20040115'!$A$4:$F$95,5,FALSE)</f>
        <v>#N/A</v>
      </c>
      <c r="H40" s="11">
        <f>VLOOKUP(A40,'20040527'!$A$4:$F$95,5,FALSE)</f>
        <v>-0.020689655172413834</v>
      </c>
      <c r="I40" s="11" t="e">
        <f>VLOOKUP(A40,'20041216'!$A$4:$F$95,5,FALSE)</f>
        <v>#N/A</v>
      </c>
      <c r="J40" s="11">
        <f>VLOOKUP(A40,'20050609'!$A$4:$F$95,5,FALSE)</f>
        <v>-0.06862745098039214</v>
      </c>
      <c r="K40" s="11" t="e">
        <f>VLOOKUP(A40,'20060126'!$A$4:$F$95,5,FALSE)</f>
        <v>#N/A</v>
      </c>
    </row>
    <row r="41" spans="1:11" ht="12.75">
      <c r="A41" t="s">
        <v>78</v>
      </c>
      <c r="B41" s="11" t="e">
        <f>VLOOKUP(A41,'19971030'!$A$4:$F$95,5,FALSE)</f>
        <v>#N/A</v>
      </c>
      <c r="C41" s="11" t="e">
        <f>VLOOKUP(A41,'20000417'!$A$4:$F$95,5,FALSE)</f>
        <v>#N/A</v>
      </c>
      <c r="D41" s="11" t="e">
        <f>VLOOKUP(A41,'20010421'!$A$4:$F$95,5,FALSE)</f>
        <v>#N/A</v>
      </c>
      <c r="E41" s="11" t="e">
        <f>VLOOKUP(A41,'20020425'!$A$4:$F$95,5,FALSE)</f>
        <v>#N/A</v>
      </c>
      <c r="F41" s="11" t="e">
        <f>VLOOKUP(A41,'20030423'!$A$4:$F$95,5,FALSE)</f>
        <v>#N/A</v>
      </c>
      <c r="G41" s="11" t="e">
        <f>VLOOKUP(A41,'20040115'!$A$4:$F$95,5,FALSE)</f>
        <v>#N/A</v>
      </c>
      <c r="H41" s="11">
        <f>VLOOKUP(A41,'20040527'!$A$4:$F$95,5,FALSE)</f>
        <v>-0.2206896551724138</v>
      </c>
      <c r="I41" s="11" t="e">
        <f>VLOOKUP(A41,'20041216'!$A$4:$F$95,5,FALSE)</f>
        <v>#N/A</v>
      </c>
      <c r="J41" s="11">
        <f>VLOOKUP(A41,'20050609'!$A$4:$F$95,5,FALSE)</f>
        <v>-0.2450980392156863</v>
      </c>
      <c r="K41" s="11" t="e">
        <f>VLOOKUP(A41,'20060126'!$A$4:$F$95,5,FALSE)</f>
        <v>#N/A</v>
      </c>
    </row>
    <row r="42" spans="1:11" ht="12.75">
      <c r="A42" t="s">
        <v>79</v>
      </c>
      <c r="B42" s="11" t="e">
        <f>VLOOKUP(A42,'19971030'!$A$4:$F$95,5,FALSE)</f>
        <v>#N/A</v>
      </c>
      <c r="C42" s="11" t="e">
        <f>VLOOKUP(A42,'20000417'!$A$4:$F$95,5,FALSE)</f>
        <v>#N/A</v>
      </c>
      <c r="D42" s="11" t="e">
        <f>VLOOKUP(A42,'20010421'!$A$4:$F$95,5,FALSE)</f>
        <v>#N/A</v>
      </c>
      <c r="E42" s="11">
        <f>VLOOKUP(A42,'20020425'!$A$4:$F$95,5,FALSE)</f>
        <v>-0.4417670682730924</v>
      </c>
      <c r="F42" s="11" t="e">
        <f>VLOOKUP(A42,'20030423'!$A$4:$F$95,5,FALSE)</f>
        <v>#N/A</v>
      </c>
      <c r="G42" s="11" t="e">
        <f>VLOOKUP(A42,'20040115'!$A$4:$F$95,5,FALSE)</f>
        <v>#N/A</v>
      </c>
      <c r="H42" s="11">
        <f>VLOOKUP(A42,'20040527'!$A$4:$F$95,5,FALSE)</f>
        <v>-0.5172413793103449</v>
      </c>
      <c r="I42" s="11" t="e">
        <f>VLOOKUP(A42,'20041216'!$A$4:$F$95,5,FALSE)</f>
        <v>#N/A</v>
      </c>
      <c r="J42" s="11">
        <f>VLOOKUP(A42,'20050609'!$A$4:$F$95,5,FALSE)</f>
        <v>-0.542483660130719</v>
      </c>
      <c r="K42" s="11" t="e">
        <f>VLOOKUP(A42,'20060126'!$A$4:$F$95,5,FALSE)</f>
        <v>#N/A</v>
      </c>
    </row>
    <row r="43" spans="1:11" ht="12.75">
      <c r="A43" t="s">
        <v>80</v>
      </c>
      <c r="B43" s="11" t="e">
        <f>VLOOKUP(A43,'19971030'!$A$4:$F$95,5,FALSE)</f>
        <v>#N/A</v>
      </c>
      <c r="C43" s="11" t="e">
        <f>VLOOKUP(A43,'20000417'!$A$4:$F$95,5,FALSE)</f>
        <v>#N/A</v>
      </c>
      <c r="D43" s="11" t="e">
        <f>VLOOKUP(A43,'20010421'!$A$4:$F$95,5,FALSE)</f>
        <v>#N/A</v>
      </c>
      <c r="E43" s="11" t="e">
        <f>VLOOKUP(A43,'20020425'!$A$4:$F$95,5,FALSE)</f>
        <v>#N/A</v>
      </c>
      <c r="F43" s="11" t="e">
        <f>VLOOKUP(A43,'20030423'!$A$4:$F$95,5,FALSE)</f>
        <v>#N/A</v>
      </c>
      <c r="G43" s="11" t="e">
        <f>VLOOKUP(A43,'20040115'!$A$4:$F$95,5,FALSE)</f>
        <v>#N/A</v>
      </c>
      <c r="H43" s="11">
        <f>VLOOKUP(A43,'20040527'!$A$4:$F$95,5,FALSE)</f>
        <v>-0.3655172413793103</v>
      </c>
      <c r="I43" s="11" t="e">
        <f>VLOOKUP(A43,'20041216'!$A$4:$F$95,5,FALSE)</f>
        <v>#N/A</v>
      </c>
      <c r="J43" s="11">
        <f>VLOOKUP(A43,'20050609'!$A$4:$F$95,5,FALSE)</f>
        <v>-0.3790849673202614</v>
      </c>
      <c r="K43" s="11" t="e">
        <f>VLOOKUP(A43,'20060126'!$A$4:$F$95,5,FALSE)</f>
        <v>#N/A</v>
      </c>
    </row>
    <row r="44" spans="1:11" ht="12.75">
      <c r="A44" t="s">
        <v>21</v>
      </c>
      <c r="B44" s="11">
        <f>VLOOKUP(A44,'19971030'!$A$4:$F$95,5,FALSE)</f>
        <v>-0.35950413223140487</v>
      </c>
      <c r="C44" s="11">
        <f>VLOOKUP(A44,'20000417'!$A$4:$F$95,5,FALSE)</f>
        <v>-0.5258964143426295</v>
      </c>
      <c r="D44" s="11">
        <f>VLOOKUP(A44,'20010421'!$A$4:$F$95,5,FALSE)</f>
        <v>-0.531496062992126</v>
      </c>
      <c r="E44" s="11" t="e">
        <f>VLOOKUP(A44,'20020425'!$A$4:$F$95,5,FALSE)</f>
        <v>#N/A</v>
      </c>
      <c r="F44" s="11">
        <f>VLOOKUP(A44,'20030423'!$A$4:$F$95,5,FALSE)</f>
        <v>-0.47637795275590544</v>
      </c>
      <c r="G44" s="11">
        <f>VLOOKUP(A44,'20040115'!$A$4:$F$95,5,FALSE)</f>
        <v>-0.5249999999999999</v>
      </c>
      <c r="H44" s="11">
        <f>VLOOKUP(A44,'20040527'!$A$4:$F$95,5,FALSE)</f>
        <v>-0.5413793103448276</v>
      </c>
      <c r="I44" s="11">
        <f>VLOOKUP(A44,'20041216'!$A$4:$F$95,5,FALSE)</f>
        <v>-0.5488333333333333</v>
      </c>
      <c r="J44" s="11">
        <f>VLOOKUP(A44,'20050609'!$A$4:$F$95,5,FALSE)</f>
        <v>-0.5490196078431373</v>
      </c>
      <c r="K44" s="11">
        <f>VLOOKUP(A44,'20060126'!$A$4:$F$95,5,FALSE)</f>
        <v>-0.5333333333333333</v>
      </c>
    </row>
    <row r="45" spans="1:11" ht="12.75">
      <c r="A45" t="s">
        <v>23</v>
      </c>
      <c r="B45" s="11">
        <f>VLOOKUP(A45,'19971030'!$A$4:$F$95,5,FALSE)</f>
        <v>-0.21900826446280997</v>
      </c>
      <c r="C45" s="11">
        <f>VLOOKUP(A45,'20000417'!$A$4:$F$95,5,FALSE)</f>
        <v>-0.11553784860557759</v>
      </c>
      <c r="D45" s="11">
        <f>VLOOKUP(A45,'20010421'!$A$4:$F$95,5,FALSE)</f>
        <v>-0.07086614173228356</v>
      </c>
      <c r="E45" s="11">
        <f>VLOOKUP(A45,'20020425'!$A$4:$F$95,5,FALSE)</f>
        <v>-0.048192771084337394</v>
      </c>
      <c r="F45" s="11">
        <f>VLOOKUP(A45,'20030423'!$A$4:$F$95,5,FALSE)</f>
        <v>-0.17322834645669294</v>
      </c>
      <c r="G45" s="11">
        <f>VLOOKUP(A45,'20040115'!$A$4:$F$95,5,FALSE)</f>
        <v>-0.21071428571428563</v>
      </c>
      <c r="H45" s="11">
        <f>VLOOKUP(A45,'20040527'!$A$4:$F$95,5,FALSE)</f>
        <v>-0.28275862068965507</v>
      </c>
      <c r="I45" s="11">
        <f>VLOOKUP(A45,'20041216'!$A$4:$F$95,5,FALSE)</f>
        <v>-0.2651</v>
      </c>
      <c r="J45" s="11">
        <f>VLOOKUP(A45,'20050609'!$A$4:$F$95,5,FALSE)</f>
        <v>-0.1568627450980392</v>
      </c>
      <c r="K45" s="11">
        <f>VLOOKUP(A45,'20060126'!$A$4:$F$95,5,FALSE)</f>
        <v>-0.15555555555555545</v>
      </c>
    </row>
    <row r="46" spans="1:11" ht="12.75">
      <c r="A46" t="s">
        <v>81</v>
      </c>
      <c r="B46" s="11" t="e">
        <f>VLOOKUP(A46,'19971030'!$A$4:$F$95,5,FALSE)</f>
        <v>#N/A</v>
      </c>
      <c r="C46" s="11" t="e">
        <f>VLOOKUP(A46,'20000417'!$A$4:$F$95,5,FALSE)</f>
        <v>#N/A</v>
      </c>
      <c r="D46" s="11" t="e">
        <f>VLOOKUP(A46,'20010421'!$A$4:$F$95,5,FALSE)</f>
        <v>#N/A</v>
      </c>
      <c r="E46" s="11" t="e">
        <f>VLOOKUP(A46,'20020425'!$A$4:$F$95,5,FALSE)</f>
        <v>#N/A</v>
      </c>
      <c r="F46" s="11" t="e">
        <f>VLOOKUP(A46,'20030423'!$A$4:$F$95,5,FALSE)</f>
        <v>#N/A</v>
      </c>
      <c r="G46" s="11" t="e">
        <f>VLOOKUP(A46,'20040115'!$A$4:$F$95,5,FALSE)</f>
        <v>#N/A</v>
      </c>
      <c r="H46" s="11" t="e">
        <f>VLOOKUP(A46,'20040527'!$A$4:$F$95,5,FALSE)</f>
        <v>#N/A</v>
      </c>
      <c r="I46" s="11" t="e">
        <f>VLOOKUP(A46,'20041216'!$A$4:$F$95,5,FALSE)</f>
        <v>#N/A</v>
      </c>
      <c r="J46" s="11">
        <f>VLOOKUP(A46,'20050609'!$A$4:$F$95,5,FALSE)</f>
        <v>-0.39869281045751637</v>
      </c>
      <c r="K46" s="11" t="e">
        <f>VLOOKUP(A46,'20060126'!$A$4:$F$95,5,FALSE)</f>
        <v>#N/A</v>
      </c>
    </row>
    <row r="47" spans="1:11" ht="12.75">
      <c r="A47" t="s">
        <v>82</v>
      </c>
      <c r="B47" s="11" t="e">
        <f>VLOOKUP(A47,'19971030'!$A$4:$F$95,5,FALSE)</f>
        <v>#N/A</v>
      </c>
      <c r="C47" s="11" t="e">
        <f>VLOOKUP(A47,'20000417'!$A$4:$F$95,5,FALSE)</f>
        <v>#N/A</v>
      </c>
      <c r="D47" s="11" t="e">
        <f>VLOOKUP(A47,'20010421'!$A$4:$F$95,5,FALSE)</f>
        <v>#N/A</v>
      </c>
      <c r="E47" s="11">
        <f>VLOOKUP(A47,'20020425'!$A$4:$F$95,5,FALSE)</f>
        <v>-0.20080321285140568</v>
      </c>
      <c r="F47" s="11" t="e">
        <f>VLOOKUP(A47,'20030423'!$A$4:$F$95,5,FALSE)</f>
        <v>#N/A</v>
      </c>
      <c r="G47" s="11" t="e">
        <f>VLOOKUP(A47,'20040115'!$A$4:$F$95,5,FALSE)</f>
        <v>#N/A</v>
      </c>
      <c r="H47" s="11">
        <f>VLOOKUP(A47,'20040527'!$A$4:$F$95,5,FALSE)</f>
        <v>-0.9103448275862069</v>
      </c>
      <c r="I47" s="11" t="e">
        <f>VLOOKUP(A47,'20041216'!$A$4:$F$95,5,FALSE)</f>
        <v>#N/A</v>
      </c>
      <c r="J47" s="11">
        <f>VLOOKUP(A47,'20050609'!$A$4:$F$95,5,FALSE)</f>
        <v>-0.10784313725490202</v>
      </c>
      <c r="K47" s="11" t="e">
        <f>VLOOKUP(A47,'20060126'!$A$4:$F$95,5,FALSE)</f>
        <v>#N/A</v>
      </c>
    </row>
    <row r="48" spans="1:11" ht="12.75">
      <c r="A48" t="s">
        <v>25</v>
      </c>
      <c r="B48" s="11">
        <f>VLOOKUP(A48,'19971030'!$A$4:$F$95,5,FALSE)</f>
        <v>-0.07438016528925606</v>
      </c>
      <c r="C48" s="11">
        <f>VLOOKUP(A48,'20000417'!$A$4:$F$95,5,FALSE)</f>
        <v>-0.3266932270916334</v>
      </c>
      <c r="D48" s="11">
        <f>VLOOKUP(A48,'20010421'!$A$4:$F$95,5,FALSE)</f>
        <v>-0.4251968503937008</v>
      </c>
      <c r="E48" s="11">
        <f>VLOOKUP(A48,'20020425'!$A$4:$F$95,5,FALSE)</f>
        <v>-0.28915662650602414</v>
      </c>
      <c r="F48" s="11">
        <f>VLOOKUP(A48,'20030423'!$A$4:$F$95,5,FALSE)</f>
        <v>-0.16535433070866135</v>
      </c>
      <c r="G48" s="11">
        <f>VLOOKUP(A48,'20040115'!$A$4:$F$95,5,FALSE)</f>
        <v>-0.03571428571428559</v>
      </c>
      <c r="H48" s="11">
        <f>VLOOKUP(A48,'20040527'!$A$4:$F$95,5,FALSE)</f>
        <v>-0.08620689655172409</v>
      </c>
      <c r="I48" s="11">
        <f>VLOOKUP(A48,'20041216'!$A$4:$F$95,5,FALSE)</f>
        <v>0.029033333333333244</v>
      </c>
      <c r="J48" s="11">
        <f>VLOOKUP(A48,'20050609'!$A$4:$F$95,5,FALSE)</f>
        <v>0.035947712418300526</v>
      </c>
      <c r="K48" s="11">
        <f>VLOOKUP(A48,'20060126'!$A$4:$F$95,5,FALSE)</f>
        <v>-0.022222222222222143</v>
      </c>
    </row>
    <row r="49" spans="1:11" ht="12.75">
      <c r="A49" t="s">
        <v>83</v>
      </c>
      <c r="B49" s="11" t="e">
        <f>VLOOKUP(A49,'19971030'!$A$4:$F$95,5,FALSE)</f>
        <v>#N/A</v>
      </c>
      <c r="C49" s="11" t="e">
        <f>VLOOKUP(A49,'20000417'!$A$4:$F$95,5,FALSE)</f>
        <v>#N/A</v>
      </c>
      <c r="D49" s="11" t="e">
        <f>VLOOKUP(A49,'20010421'!$A$4:$F$95,5,FALSE)</f>
        <v>#N/A</v>
      </c>
      <c r="E49" s="11" t="e">
        <f>VLOOKUP(A49,'20020425'!$A$4:$F$95,5,FALSE)</f>
        <v>#N/A</v>
      </c>
      <c r="F49" s="11" t="e">
        <f>VLOOKUP(A49,'20030423'!$A$4:$F$95,5,FALSE)</f>
        <v>#N/A</v>
      </c>
      <c r="G49" s="11" t="e">
        <f>VLOOKUP(A49,'20040115'!$A$4:$F$95,5,FALSE)</f>
        <v>#N/A</v>
      </c>
      <c r="H49" s="11">
        <f>VLOOKUP(A49,'20040527'!$A$4:$F$95,5,FALSE)</f>
        <v>-0.2448275862068966</v>
      </c>
      <c r="I49" s="11" t="e">
        <f>VLOOKUP(A49,'20041216'!$A$4:$F$95,5,FALSE)</f>
        <v>#N/A</v>
      </c>
      <c r="J49" s="11">
        <f>VLOOKUP(A49,'20050609'!$A$4:$F$95,5,FALSE)</f>
        <v>-0.3104575163398693</v>
      </c>
      <c r="K49" s="11" t="e">
        <f>VLOOKUP(A49,'20060126'!$A$4:$F$95,5,FALSE)</f>
        <v>#N/A</v>
      </c>
    </row>
    <row r="50" spans="1:11" ht="12.75">
      <c r="A50" t="s">
        <v>84</v>
      </c>
      <c r="B50" s="11" t="e">
        <f>VLOOKUP(A50,'19971030'!$A$4:$F$95,5,FALSE)</f>
        <v>#N/A</v>
      </c>
      <c r="C50" s="11" t="e">
        <f>VLOOKUP(A50,'20000417'!$A$4:$F$95,5,FALSE)</f>
        <v>#N/A</v>
      </c>
      <c r="D50" s="11" t="e">
        <f>VLOOKUP(A50,'20010421'!$A$4:$F$95,5,FALSE)</f>
        <v>#N/A</v>
      </c>
      <c r="E50" s="11">
        <f>VLOOKUP(A50,'20020425'!$A$4:$F$95,5,FALSE)</f>
        <v>0.6425702811244978</v>
      </c>
      <c r="F50" s="11" t="e">
        <f>VLOOKUP(A50,'20030423'!$A$4:$F$95,5,FALSE)</f>
        <v>#N/A</v>
      </c>
      <c r="G50" s="11" t="e">
        <f>VLOOKUP(A50,'20040115'!$A$4:$F$95,5,FALSE)</f>
        <v>#N/A</v>
      </c>
      <c r="H50" s="11">
        <f>VLOOKUP(A50,'20040527'!$A$4:$F$95,5,FALSE)</f>
        <v>0.7862068965517242</v>
      </c>
      <c r="I50" s="11" t="e">
        <f>VLOOKUP(A50,'20041216'!$A$4:$F$95,5,FALSE)</f>
        <v>#N/A</v>
      </c>
      <c r="J50" s="11">
        <f>VLOOKUP(A50,'20050609'!$A$4:$F$95,5,FALSE)</f>
        <v>0.980392156862745</v>
      </c>
      <c r="K50" s="11" t="e">
        <f>VLOOKUP(A50,'20060126'!$A$4:$F$95,5,FALSE)</f>
        <v>#N/A</v>
      </c>
    </row>
    <row r="51" spans="1:11" ht="12.75">
      <c r="A51" t="s">
        <v>85</v>
      </c>
      <c r="B51" s="11" t="e">
        <f>VLOOKUP(A51,'19971030'!$A$4:$F$95,5,FALSE)</f>
        <v>#N/A</v>
      </c>
      <c r="C51" s="11" t="e">
        <f>VLOOKUP(A51,'20000417'!$A$4:$F$95,5,FALSE)</f>
        <v>#N/A</v>
      </c>
      <c r="D51" s="11" t="e">
        <f>VLOOKUP(A51,'20010421'!$A$4:$F$95,5,FALSE)</f>
        <v>#N/A</v>
      </c>
      <c r="E51" s="11" t="e">
        <f>VLOOKUP(A51,'20020425'!$A$4:$F$95,5,FALSE)</f>
        <v>#N/A</v>
      </c>
      <c r="F51" s="11" t="e">
        <f>VLOOKUP(A51,'20030423'!$A$4:$F$95,5,FALSE)</f>
        <v>#N/A</v>
      </c>
      <c r="G51" s="11" t="e">
        <f>VLOOKUP(A51,'20040115'!$A$4:$F$95,5,FALSE)</f>
        <v>#N/A</v>
      </c>
      <c r="H51" s="11">
        <f>VLOOKUP(A51,'20040527'!$A$4:$F$95,5,FALSE)</f>
        <v>-0.3448275862068966</v>
      </c>
      <c r="I51" s="11" t="e">
        <f>VLOOKUP(A51,'20041216'!$A$4:$F$95,5,FALSE)</f>
        <v>#N/A</v>
      </c>
      <c r="J51" s="11">
        <f>VLOOKUP(A51,'20050609'!$A$4:$F$95,5,FALSE)</f>
        <v>-0.2875816993464052</v>
      </c>
      <c r="K51" s="11" t="e">
        <f>VLOOKUP(A51,'20060126'!$A$4:$F$95,5,FALSE)</f>
        <v>#N/A</v>
      </c>
    </row>
    <row r="52" spans="1:11" ht="12.75">
      <c r="A52" t="s">
        <v>86</v>
      </c>
      <c r="B52" s="11" t="e">
        <f>VLOOKUP(A52,'19971030'!$A$4:$F$95,5,FALSE)</f>
        <v>#N/A</v>
      </c>
      <c r="C52" s="11" t="e">
        <f>VLOOKUP(A52,'20000417'!$A$4:$F$95,5,FALSE)</f>
        <v>#N/A</v>
      </c>
      <c r="D52" s="11" t="e">
        <f>VLOOKUP(A52,'20010421'!$A$4:$F$95,5,FALSE)</f>
        <v>#N/A</v>
      </c>
      <c r="E52" s="11" t="e">
        <f>VLOOKUP(A52,'20020425'!$A$4:$F$95,5,FALSE)</f>
        <v>#N/A</v>
      </c>
      <c r="F52" s="11" t="e">
        <f>VLOOKUP(A52,'20030423'!$A$4:$F$95,5,FALSE)</f>
        <v>#N/A</v>
      </c>
      <c r="G52" s="11" t="e">
        <f>VLOOKUP(A52,'20040115'!$A$4:$F$95,5,FALSE)</f>
        <v>#N/A</v>
      </c>
      <c r="H52" s="11" t="e">
        <f>VLOOKUP(A52,'20040527'!$A$4:$F$95,5,FALSE)</f>
        <v>#N/A</v>
      </c>
      <c r="I52" s="11" t="e">
        <f>VLOOKUP(A52,'20041216'!$A$4:$F$95,5,FALSE)</f>
        <v>#N/A</v>
      </c>
      <c r="J52" s="11">
        <f>VLOOKUP(A52,'20050609'!$A$4:$F$95,5,FALSE)</f>
        <v>-0.5294117647058824</v>
      </c>
      <c r="K52" s="11" t="e">
        <f>VLOOKUP(A52,'20060126'!$A$4:$F$95,5,FALSE)</f>
        <v>#N/A</v>
      </c>
    </row>
    <row r="53" spans="1:11" ht="12.75">
      <c r="A53" t="s">
        <v>87</v>
      </c>
      <c r="B53" s="11" t="e">
        <f>VLOOKUP(A53,'19971030'!$A$4:$F$95,5,FALSE)</f>
        <v>#N/A</v>
      </c>
      <c r="C53" s="11" t="e">
        <f>VLOOKUP(A53,'20000417'!$A$4:$F$95,5,FALSE)</f>
        <v>#N/A</v>
      </c>
      <c r="D53" s="11" t="e">
        <f>VLOOKUP(A53,'20010421'!$A$4:$F$95,5,FALSE)</f>
        <v>#N/A</v>
      </c>
      <c r="E53" s="11">
        <f>VLOOKUP(A53,'20020425'!$A$4:$F$95,5,FALSE)</f>
        <v>-0.004016064257028162</v>
      </c>
      <c r="F53" s="11">
        <f>VLOOKUP(A53,'20030423'!$A$4:$F$95,5,FALSE)</f>
        <v>-0.10629921259842523</v>
      </c>
      <c r="G53" s="11">
        <f>VLOOKUP(A53,'20040115'!$A$4:$F$95,5,FALSE)</f>
        <v>-0.07142857142857129</v>
      </c>
      <c r="H53" s="11">
        <f>VLOOKUP(A53,'20040527'!$A$4:$F$95,5,FALSE)</f>
        <v>-0.11379310344827587</v>
      </c>
      <c r="I53" s="11" t="e">
        <f>VLOOKUP(A53,'20041216'!$A$4:$F$95,5,FALSE)</f>
        <v>#N/A</v>
      </c>
      <c r="J53" s="11">
        <f>VLOOKUP(A53,'20050609'!$A$4:$F$95,5,FALSE)</f>
        <v>-0.0980392156862746</v>
      </c>
      <c r="K53" s="11" t="e">
        <f>VLOOKUP(A53,'20060126'!$A$4:$F$95,5,FALSE)</f>
        <v>#N/A</v>
      </c>
    </row>
    <row r="54" spans="1:11" ht="12.75">
      <c r="A54" t="s">
        <v>88</v>
      </c>
      <c r="B54" s="11" t="e">
        <f>VLOOKUP(A54,'19971030'!$A$4:$F$95,5,FALSE)</f>
        <v>#N/A</v>
      </c>
      <c r="C54" s="11" t="e">
        <f>VLOOKUP(A54,'20000417'!$A$4:$F$95,5,FALSE)</f>
        <v>#N/A</v>
      </c>
      <c r="D54" s="11">
        <f>VLOOKUP(A54,'20010421'!$A$4:$F$95,5,FALSE)</f>
        <v>-0.5393700787401575</v>
      </c>
      <c r="E54" s="11">
        <f>VLOOKUP(A54,'20020425'!$A$4:$F$95,5,FALSE)</f>
        <v>-0.48594377510040165</v>
      </c>
      <c r="F54" s="11">
        <f>VLOOKUP(A54,'20030423'!$A$4:$F$95,5,FALSE)</f>
        <v>-0.5196850393700787</v>
      </c>
      <c r="G54" s="11">
        <f>VLOOKUP(A54,'20040115'!$A$4:$F$95,5,FALSE)</f>
        <v>-0.5571428571428572</v>
      </c>
      <c r="H54" s="11">
        <f>VLOOKUP(A54,'20040527'!$A$4:$F$95,5,FALSE)</f>
        <v>-0.5758620689655172</v>
      </c>
      <c r="I54" s="11" t="e">
        <f>VLOOKUP(A54,'20041216'!$A$4:$F$95,5,FALSE)</f>
        <v>#N/A</v>
      </c>
      <c r="J54" s="11">
        <f>VLOOKUP(A54,'20050609'!$A$4:$F$95,5,FALSE)</f>
        <v>-0.5196078431372549</v>
      </c>
      <c r="K54" s="11">
        <f>VLOOKUP(A54,'20060126'!$A$4:$F$95,5,FALSE)</f>
        <v>-0.5047619047619047</v>
      </c>
    </row>
    <row r="55" spans="1:11" ht="12.75">
      <c r="A55" t="s">
        <v>27</v>
      </c>
      <c r="B55" s="11">
        <f>VLOOKUP(A55,'19971030'!$A$4:$F$95,5,FALSE)</f>
        <v>-0.4256198347107438</v>
      </c>
      <c r="C55" s="11">
        <f>VLOOKUP(A55,'20000417'!$A$4:$F$95,5,FALSE)</f>
        <v>-0.4900398406374501</v>
      </c>
      <c r="D55" s="11">
        <f>VLOOKUP(A55,'20010421'!$A$4:$F$95,5,FALSE)</f>
        <v>-0.4251968503937008</v>
      </c>
      <c r="E55" s="11">
        <f>VLOOKUP(A55,'20020425'!$A$4:$F$95,5,FALSE)</f>
        <v>-0.4136546184738956</v>
      </c>
      <c r="F55" s="11">
        <f>VLOOKUP(A55,'20030423'!$A$4:$F$95,5,FALSE)</f>
        <v>-0.3464566929133859</v>
      </c>
      <c r="G55" s="11">
        <f>VLOOKUP(A55,'20040115'!$A$4:$F$95,5,FALSE)</f>
        <v>-0.4</v>
      </c>
      <c r="H55" s="11">
        <f>VLOOKUP(A55,'20040527'!$A$4:$F$95,5,FALSE)</f>
        <v>-0.4379310344827586</v>
      </c>
      <c r="I55" s="11">
        <f>VLOOKUP(A55,'20041216'!$A$4:$F$95,5,FALSE)</f>
        <v>-0.34476666666666667</v>
      </c>
      <c r="J55" s="11">
        <f>VLOOKUP(A55,'20050609'!$A$4:$F$95,5,FALSE)</f>
        <v>-0.3594771241830066</v>
      </c>
      <c r="K55" s="11">
        <f>VLOOKUP(A55,'20060126'!$A$4:$F$95,5,FALSE)</f>
        <v>-0.33650793650793653</v>
      </c>
    </row>
    <row r="56" spans="1:11" ht="12.75">
      <c r="A56" t="s">
        <v>89</v>
      </c>
      <c r="B56" s="11" t="e">
        <f>VLOOKUP(A56,'19971030'!$A$4:$F$95,5,FALSE)</f>
        <v>#N/A</v>
      </c>
      <c r="C56" s="11" t="e">
        <f>VLOOKUP(A56,'20000417'!$A$4:$F$95,5,FALSE)</f>
        <v>#N/A</v>
      </c>
      <c r="D56" s="11" t="e">
        <f>VLOOKUP(A56,'20010421'!$A$4:$F$95,5,FALSE)</f>
        <v>#N/A</v>
      </c>
      <c r="E56" s="11">
        <f>VLOOKUP(A56,'20020425'!$A$4:$F$95,5,FALSE)</f>
        <v>-0.008032128514056214</v>
      </c>
      <c r="F56" s="11" t="e">
        <f>VLOOKUP(A56,'20030423'!$A$4:$F$95,5,FALSE)</f>
        <v>#N/A</v>
      </c>
      <c r="G56" s="11" t="e">
        <f>VLOOKUP(A56,'20040115'!$A$4:$F$95,5,FALSE)</f>
        <v>#N/A</v>
      </c>
      <c r="H56" s="11">
        <f>VLOOKUP(A56,'20040527'!$A$4:$F$95,5,FALSE)</f>
        <v>-0.7655172413793103</v>
      </c>
      <c r="I56" s="11" t="e">
        <f>VLOOKUP(A56,'20041216'!$A$4:$F$95,5,FALSE)</f>
        <v>#N/A</v>
      </c>
      <c r="J56" s="11">
        <f>VLOOKUP(A56,'20050609'!$A$4:$F$95,5,FALSE)</f>
        <v>-0.7777777777777778</v>
      </c>
      <c r="K56" s="11" t="e">
        <f>VLOOKUP(A56,'20060126'!$A$4:$F$95,5,FALSE)</f>
        <v>#N/A</v>
      </c>
    </row>
    <row r="57" spans="1:11" ht="12.75">
      <c r="A57" t="s">
        <v>29</v>
      </c>
      <c r="B57" s="11">
        <f>VLOOKUP(A57,'19971030'!$A$4:$F$95,5,FALSE)</f>
        <v>-0.20661157024793386</v>
      </c>
      <c r="C57" s="11">
        <f>VLOOKUP(A57,'20000417'!$A$4:$F$95,5,FALSE)</f>
        <v>-0.446215139442231</v>
      </c>
      <c r="D57" s="11">
        <f>VLOOKUP(A57,'20010421'!$A$4:$F$95,5,FALSE)</f>
        <v>-0.5236220472440944</v>
      </c>
      <c r="E57" s="11">
        <f>VLOOKUP(A57,'20020425'!$A$4:$F$95,5,FALSE)</f>
        <v>-0.49799196787148603</v>
      </c>
      <c r="F57" s="11">
        <f>VLOOKUP(A57,'20030423'!$A$4:$F$95,5,FALSE)</f>
        <v>-0.5039370078740157</v>
      </c>
      <c r="G57" s="11">
        <f>VLOOKUP(A57,'20040115'!$A$4:$F$95,5,FALSE)</f>
        <v>-0.4928571428571429</v>
      </c>
      <c r="H57" s="11">
        <f>VLOOKUP(A57,'20040527'!$A$4:$F$95,5,FALSE)</f>
        <v>-0.5</v>
      </c>
      <c r="I57" s="11">
        <f>VLOOKUP(A57,'20041216'!$A$4:$F$95,5,FALSE)</f>
        <v>-0.5156333333333334</v>
      </c>
      <c r="J57" s="11">
        <f>VLOOKUP(A57,'20050609'!$A$4:$F$95,5,FALSE)</f>
        <v>-0.5163398692810457</v>
      </c>
      <c r="K57" s="11">
        <f>VLOOKUP(A57,'20060126'!$A$4:$F$95,5,FALSE)</f>
        <v>-0.492063492063492</v>
      </c>
    </row>
    <row r="58" spans="1:11" ht="12.75">
      <c r="A58" t="s">
        <v>90</v>
      </c>
      <c r="B58" s="11" t="e">
        <f>VLOOKUP(A58,'19971030'!$A$4:$F$95,5,FALSE)</f>
        <v>#N/A</v>
      </c>
      <c r="C58" s="11" t="e">
        <f>VLOOKUP(A58,'20000417'!$A$4:$F$95,5,FALSE)</f>
        <v>#N/A</v>
      </c>
      <c r="D58" s="11" t="e">
        <f>VLOOKUP(A58,'20010421'!$A$4:$F$95,5,FALSE)</f>
        <v>#N/A</v>
      </c>
      <c r="E58" s="11">
        <f>VLOOKUP(A58,'20020425'!$A$4:$F$95,5,FALSE)</f>
        <v>-0.03614457831325313</v>
      </c>
      <c r="F58" s="11">
        <f>VLOOKUP(A58,'20030423'!$A$4:$F$95,5,FALSE)</f>
        <v>-0.055118110236220486</v>
      </c>
      <c r="G58" s="11" t="e">
        <f>VLOOKUP(A58,'20040115'!$A$4:$F$95,5,FALSE)</f>
        <v>#N/A</v>
      </c>
      <c r="H58" s="11">
        <f>VLOOKUP(A58,'20040527'!$A$4:$F$95,5,FALSE)</f>
        <v>-0.7793103448275862</v>
      </c>
      <c r="I58" s="11" t="e">
        <f>VLOOKUP(A58,'20041216'!$A$4:$F$95,5,FALSE)</f>
        <v>#N/A</v>
      </c>
      <c r="J58" s="11">
        <f>VLOOKUP(A58,'20050609'!$A$4:$F$95,5,FALSE)</f>
        <v>-0.21568627450980393</v>
      </c>
      <c r="K58" s="11" t="e">
        <f>VLOOKUP(A58,'20060126'!$A$4:$F$95,5,FALSE)</f>
        <v>#N/A</v>
      </c>
    </row>
    <row r="59" spans="1:11" ht="12.75">
      <c r="A59" t="s">
        <v>91</v>
      </c>
      <c r="B59" s="11" t="e">
        <f>VLOOKUP(A59,'19971030'!$A$4:$F$95,5,FALSE)</f>
        <v>#N/A</v>
      </c>
      <c r="C59" s="11" t="e">
        <f>VLOOKUP(A59,'20000417'!$A$4:$F$95,5,FALSE)</f>
        <v>#N/A</v>
      </c>
      <c r="D59" s="11" t="e">
        <f>VLOOKUP(A59,'20010421'!$A$4:$F$95,5,FALSE)</f>
        <v>#N/A</v>
      </c>
      <c r="E59" s="11" t="e">
        <f>VLOOKUP(A59,'20020425'!$A$4:$F$95,5,FALSE)</f>
        <v>#N/A</v>
      </c>
      <c r="F59" s="11" t="e">
        <f>VLOOKUP(A59,'20030423'!$A$4:$F$95,5,FALSE)</f>
        <v>#N/A</v>
      </c>
      <c r="G59" s="11" t="e">
        <f>VLOOKUP(A59,'20040115'!$A$4:$F$95,5,FALSE)</f>
        <v>#N/A</v>
      </c>
      <c r="H59" s="11" t="e">
        <f>VLOOKUP(A59,'20040527'!$A$4:$F$95,5,FALSE)</f>
        <v>#N/A</v>
      </c>
      <c r="I59" s="11" t="e">
        <f>VLOOKUP(A59,'20041216'!$A$4:$F$95,5,FALSE)</f>
        <v>#N/A</v>
      </c>
      <c r="J59" s="11">
        <f>VLOOKUP(A59,'20050609'!$A$4:$F$95,5,FALSE)</f>
        <v>-0.3202614379084967</v>
      </c>
      <c r="K59" s="11" t="e">
        <f>VLOOKUP(A59,'20060126'!$A$4:$F$95,5,FALSE)</f>
        <v>#N/A</v>
      </c>
    </row>
    <row r="60" spans="1:11" ht="12.75">
      <c r="A60" t="s">
        <v>31</v>
      </c>
      <c r="B60" s="11">
        <f>VLOOKUP(A60,'19971030'!$A$4:$F$95,5,FALSE)</f>
        <v>-0.14049586776859502</v>
      </c>
      <c r="C60" s="11">
        <f>VLOOKUP(A60,'20000417'!$A$4:$F$95,5,FALSE)</f>
        <v>-0.250996015936255</v>
      </c>
      <c r="D60" s="11">
        <f>VLOOKUP(A60,'20010421'!$A$4:$F$95,5,FALSE)</f>
        <v>-0.2834645669291338</v>
      </c>
      <c r="E60" s="11">
        <f>VLOOKUP(A60,'20020425'!$A$4:$F$95,5,FALSE)</f>
        <v>-0.2730923694779117</v>
      </c>
      <c r="F60" s="11">
        <f>VLOOKUP(A60,'20030423'!$A$4:$F$95,5,FALSE)</f>
        <v>-0.25196850393700787</v>
      </c>
      <c r="G60" s="11">
        <f>VLOOKUP(A60,'20040115'!$A$4:$F$95,5,FALSE)</f>
        <v>-0.3035714285714285</v>
      </c>
      <c r="H60" s="11">
        <f>VLOOKUP(A60,'20040527'!$A$4:$F$95,5,FALSE)</f>
        <v>-0.33793103448275863</v>
      </c>
      <c r="I60" s="11">
        <f>VLOOKUP(A60,'20041216'!$A$4:$F$95,5,FALSE)</f>
        <v>-0.2894333333333333</v>
      </c>
      <c r="J60" s="11">
        <f>VLOOKUP(A60,'20050609'!$A$4:$F$95,5,FALSE)</f>
        <v>-0.29084967320261446</v>
      </c>
      <c r="K60" s="11">
        <f>VLOOKUP(A60,'20060126'!$A$4:$F$95,5,FALSE)</f>
        <v>-0.3015873015873015</v>
      </c>
    </row>
    <row r="61" spans="1:11" ht="12.75">
      <c r="A61" t="s">
        <v>92</v>
      </c>
      <c r="B61" s="11" t="e">
        <f>VLOOKUP(A61,'19971030'!$A$4:$F$95,5,FALSE)</f>
        <v>#N/A</v>
      </c>
      <c r="C61" s="11" t="e">
        <f>VLOOKUP(A61,'20000417'!$A$4:$F$95,5,FALSE)</f>
        <v>#N/A</v>
      </c>
      <c r="D61" s="11" t="e">
        <f>VLOOKUP(A61,'20010421'!$A$4:$F$95,5,FALSE)</f>
        <v>#N/A</v>
      </c>
      <c r="E61" s="11">
        <f>VLOOKUP(A61,'20020425'!$A$4:$F$95,5,FALSE)</f>
        <v>-0.45783132530120485</v>
      </c>
      <c r="F61" s="11">
        <f>VLOOKUP(A61,'20030423'!$A$4:$F$95,5,FALSE)</f>
        <v>-0.3661417322834646</v>
      </c>
      <c r="G61" s="11" t="e">
        <f>VLOOKUP(A61,'20040115'!$A$4:$F$95,5,FALSE)</f>
        <v>#N/A</v>
      </c>
      <c r="H61" s="11">
        <f>VLOOKUP(A61,'20040527'!$A$4:$F$95,5,FALSE)</f>
        <v>-0.3172413793103448</v>
      </c>
      <c r="I61" s="11" t="e">
        <f>VLOOKUP(A61,'20041216'!$A$4:$F$95,5,FALSE)</f>
        <v>#N/A</v>
      </c>
      <c r="J61" s="11">
        <f>VLOOKUP(A61,'20050609'!$A$4:$F$95,5,FALSE)</f>
        <v>-0.3169934640522877</v>
      </c>
      <c r="K61" s="11" t="e">
        <f>VLOOKUP(A61,'20060126'!$A$4:$F$95,5,FALSE)</f>
        <v>#N/A</v>
      </c>
    </row>
    <row r="62" spans="1:11" ht="12.75">
      <c r="A62" t="s">
        <v>93</v>
      </c>
      <c r="B62" s="11" t="e">
        <f>VLOOKUP(A62,'19971030'!$A$4:$F$95,5,FALSE)</f>
        <v>#N/A</v>
      </c>
      <c r="C62" s="11" t="e">
        <f>VLOOKUP(A62,'20000417'!$A$4:$F$95,5,FALSE)</f>
        <v>#N/A</v>
      </c>
      <c r="D62" s="11" t="e">
        <f>VLOOKUP(A62,'20010421'!$A$4:$F$95,5,FALSE)</f>
        <v>#N/A</v>
      </c>
      <c r="E62" s="11">
        <f>VLOOKUP(A62,'20020425'!$A$4:$F$95,5,FALSE)</f>
        <v>-0.31726907630522094</v>
      </c>
      <c r="F62" s="11">
        <f>VLOOKUP(A62,'20030423'!$A$4:$F$95,5,FALSE)</f>
        <v>-0.18503937007874027</v>
      </c>
      <c r="G62" s="11" t="e">
        <f>VLOOKUP(A62,'20040115'!$A$4:$F$95,5,FALSE)</f>
        <v>#N/A</v>
      </c>
      <c r="H62" s="11">
        <f>VLOOKUP(A62,'20040527'!$A$4:$F$95,5,FALSE)</f>
        <v>-0.16551724137931034</v>
      </c>
      <c r="I62" s="11" t="e">
        <f>VLOOKUP(A62,'20041216'!$A$4:$F$95,5,FALSE)</f>
        <v>#N/A</v>
      </c>
      <c r="J62" s="11">
        <f>VLOOKUP(A62,'20050609'!$A$4:$F$95,5,FALSE)</f>
        <v>-0.1633986928104575</v>
      </c>
      <c r="K62" s="11" t="e">
        <f>VLOOKUP(A62,'20060126'!$A$4:$F$95,5,FALSE)</f>
        <v>#N/A</v>
      </c>
    </row>
    <row r="63" spans="1:11" ht="12.75">
      <c r="A63" t="s">
        <v>33</v>
      </c>
      <c r="B63" s="11">
        <f>VLOOKUP(A63,'19971030'!$A$4:$F$95,5,FALSE)</f>
        <v>2.206611570247934</v>
      </c>
      <c r="C63" s="11">
        <f>VLOOKUP(A63,'20000417'!$A$4:$F$95,5,FALSE)</f>
        <v>-0.4661354581673306</v>
      </c>
      <c r="D63" s="11">
        <f>VLOOKUP(A63,'20010421'!$A$4:$F$95,5,FALSE)</f>
        <v>-0.531496062992126</v>
      </c>
      <c r="E63" s="11">
        <f>VLOOKUP(A63,'20020425'!$A$4:$F$95,5,FALSE)</f>
        <v>-0.6506024096385543</v>
      </c>
      <c r="F63" s="11">
        <f>VLOOKUP(A63,'20030423'!$A$4:$F$95,5,FALSE)</f>
        <v>-0.37401574803149606</v>
      </c>
      <c r="G63" s="11">
        <f>VLOOKUP(A63,'20040115'!$A$4:$F$95,5,FALSE)</f>
        <v>-0.2964285714285714</v>
      </c>
      <c r="H63" s="11">
        <f>VLOOKUP(A63,'20040527'!$A$4:$F$95,5,FALSE)</f>
        <v>-0.35862068965517235</v>
      </c>
      <c r="I63" s="11">
        <f>VLOOKUP(A63,'20041216'!$A$4:$F$95,5,FALSE)</f>
        <v>-0.2671</v>
      </c>
      <c r="J63" s="11">
        <f>VLOOKUP(A63,'20050609'!$A$4:$F$95,5,FALSE)</f>
        <v>-0.3137254901960784</v>
      </c>
      <c r="K63" s="11">
        <f>VLOOKUP(A63,'20060126'!$A$4:$F$95,5,FALSE)</f>
        <v>-0.27301587301587293</v>
      </c>
    </row>
    <row r="64" spans="1:11" ht="12.75">
      <c r="A64" t="s">
        <v>35</v>
      </c>
      <c r="B64" s="11">
        <f>VLOOKUP(A64,'19971030'!$A$4:$F$95,5,FALSE)</f>
        <v>0.06198347107438007</v>
      </c>
      <c r="C64" s="11">
        <f>VLOOKUP(A64,'20000417'!$A$4:$F$95,5,FALSE)</f>
        <v>0.07968127490039856</v>
      </c>
      <c r="D64" s="11">
        <f>VLOOKUP(A64,'20010421'!$A$4:$F$95,5,FALSE)</f>
        <v>-0.10629921259842523</v>
      </c>
      <c r="E64" s="11">
        <f>VLOOKUP(A64,'20020425'!$A$4:$F$95,5,FALSE)</f>
        <v>-0.052208835341365556</v>
      </c>
      <c r="F64" s="11">
        <f>VLOOKUP(A64,'20030423'!$A$4:$F$95,5,FALSE)</f>
        <v>0.07480314960629908</v>
      </c>
      <c r="G64" s="11">
        <f>VLOOKUP(A64,'20040115'!$A$4:$F$95,5,FALSE)</f>
        <v>0</v>
      </c>
      <c r="H64" s="11">
        <f>VLOOKUP(A64,'20040527'!$A$4:$F$95,5,FALSE)</f>
        <v>-0.06206896551724128</v>
      </c>
      <c r="I64" s="11">
        <f>VLOOKUP(A64,'20041216'!$A$4:$F$95,5,FALSE)</f>
        <v>-0.19430000000000003</v>
      </c>
      <c r="J64" s="11">
        <f>VLOOKUP(A64,'20050609'!$A$4:$F$95,5,FALSE)</f>
        <v>-0.18627450980392146</v>
      </c>
      <c r="K64" s="11">
        <f>VLOOKUP(A64,'20060126'!$A$4:$F$95,5,FALSE)</f>
        <v>-0.1873015873015873</v>
      </c>
    </row>
    <row r="65" spans="1:11" ht="12.75">
      <c r="A65" t="s">
        <v>94</v>
      </c>
      <c r="B65" s="11" t="e">
        <f>VLOOKUP(A65,'19971030'!$A$4:$F$95,5,FALSE)</f>
        <v>#N/A</v>
      </c>
      <c r="C65" s="11" t="e">
        <f>VLOOKUP(A65,'20000417'!$A$4:$F$95,5,FALSE)</f>
        <v>#N/A</v>
      </c>
      <c r="D65" s="11" t="e">
        <f>VLOOKUP(A65,'20010421'!$A$4:$F$95,5,FALSE)</f>
        <v>#N/A</v>
      </c>
      <c r="E65" s="11" t="e">
        <f>VLOOKUP(A65,'20020425'!$A$4:$F$95,5,FALSE)</f>
        <v>#N/A</v>
      </c>
      <c r="F65" s="11" t="e">
        <f>VLOOKUP(A65,'20030423'!$A$4:$F$95,5,FALSE)</f>
        <v>#N/A</v>
      </c>
      <c r="G65" s="11" t="e">
        <f>VLOOKUP(A65,'20040115'!$A$4:$F$95,5,FALSE)</f>
        <v>#N/A</v>
      </c>
      <c r="H65" s="11">
        <f>VLOOKUP(A65,'20040527'!$A$4:$F$95,5,FALSE)</f>
        <v>-0.5137931034482759</v>
      </c>
      <c r="I65" s="11" t="e">
        <f>VLOOKUP(A65,'20041216'!$A$4:$F$95,5,FALSE)</f>
        <v>#N/A</v>
      </c>
      <c r="J65" s="11">
        <f>VLOOKUP(A65,'20050609'!$A$4:$F$95,5,FALSE)</f>
        <v>-0.4281045751633987</v>
      </c>
      <c r="K65" s="11" t="e">
        <f>VLOOKUP(A65,'20060126'!$A$4:$F$95,5,FALSE)</f>
        <v>#N/A</v>
      </c>
    </row>
    <row r="66" spans="1:11" ht="12.75">
      <c r="A66" t="s">
        <v>37</v>
      </c>
      <c r="B66" s="11">
        <f>VLOOKUP(A66,'19971030'!$A$4:$F$95,5,FALSE)</f>
        <v>0.3925619834710745</v>
      </c>
      <c r="C66" s="11">
        <f>VLOOKUP(A66,'20000417'!$A$4:$F$95,5,FALSE)</f>
        <v>0.07968127490039856</v>
      </c>
      <c r="D66" s="11">
        <f>VLOOKUP(A66,'20010421'!$A$4:$F$95,5,FALSE)</f>
        <v>-0.08267716535433067</v>
      </c>
      <c r="E66" s="11">
        <f>VLOOKUP(A66,'20020425'!$A$4:$F$95,5,FALSE)</f>
        <v>0.012048192771084265</v>
      </c>
      <c r="F66" s="11">
        <f>VLOOKUP(A66,'20030423'!$A$4:$F$95,5,FALSE)</f>
        <v>0.36220472440944884</v>
      </c>
      <c r="G66" s="11">
        <f>VLOOKUP(A66,'20040115'!$A$4:$F$95,5,FALSE)</f>
        <v>0.5535714285714286</v>
      </c>
      <c r="H66" s="11">
        <f>VLOOKUP(A66,'20040527'!$A$4:$F$95,5,FALSE)</f>
        <v>0.35862068965517246</v>
      </c>
      <c r="I66" s="11">
        <f>VLOOKUP(A66,'20041216'!$A$4:$F$95,5,FALSE)</f>
        <v>0.2846666666666666</v>
      </c>
      <c r="J66" s="11">
        <f>VLOOKUP(A66,'20050609'!$A$4:$F$95,5,FALSE)</f>
        <v>0.36274509803921573</v>
      </c>
      <c r="K66" s="11">
        <f>VLOOKUP(A66,'20060126'!$A$4:$F$95,5,FALSE)</f>
        <v>0.3587301587301588</v>
      </c>
    </row>
    <row r="67" spans="1:11" ht="12.75">
      <c r="A67" t="s">
        <v>39</v>
      </c>
      <c r="B67" s="11">
        <f>VLOOKUP(A67,'19971030'!$A$4:$F$95,5,FALSE)</f>
        <v>0.6611570247933882</v>
      </c>
      <c r="C67" s="11">
        <f>VLOOKUP(A67,'20000417'!$A$4:$F$95,5,FALSE)</f>
        <v>0.38645418326693237</v>
      </c>
      <c r="D67" s="11">
        <f>VLOOKUP(A67,'20010421'!$A$4:$F$95,5,FALSE)</f>
        <v>0.4370078740157479</v>
      </c>
      <c r="E67" s="11">
        <f>VLOOKUP(A67,'20020425'!$A$4:$F$95,5,FALSE)</f>
        <v>0.5301204819277108</v>
      </c>
      <c r="F67" s="11">
        <f>VLOOKUP(A67,'20030423'!$A$4:$F$95,5,FALSE)</f>
        <v>0.795275590551181</v>
      </c>
      <c r="G67" s="11">
        <f>VLOOKUP(A67,'20040115'!$A$4:$F$95,5,FALSE)</f>
        <v>0.8250000000000002</v>
      </c>
      <c r="H67" s="11">
        <f>VLOOKUP(A67,'20040527'!$A$4:$F$95,5,FALSE)</f>
        <v>0.6896551724137934</v>
      </c>
      <c r="I67" s="11">
        <f>VLOOKUP(A67,'20041216'!$A$4:$F$95,5,FALSE)</f>
        <v>0.6106999999999998</v>
      </c>
      <c r="J67" s="11">
        <f>VLOOKUP(A67,'20050609'!$A$4:$F$95,5,FALSE)</f>
        <v>0.6503267973856208</v>
      </c>
      <c r="K67" s="11">
        <f>VLOOKUP(A67,'20060126'!$A$4:$F$95,5,FALSE)</f>
        <v>0.5650793650793651</v>
      </c>
    </row>
    <row r="68" spans="1:11" ht="12.75">
      <c r="A68" t="s">
        <v>41</v>
      </c>
      <c r="B68" s="11">
        <f>VLOOKUP(A68,'19971030'!$A$4:$F$95,5,FALSE)</f>
        <v>0.02066115702479343</v>
      </c>
      <c r="C68" s="11">
        <f>VLOOKUP(A68,'20000417'!$A$4:$F$95,5,FALSE)</f>
        <v>-0.08764940239043817</v>
      </c>
      <c r="D68" s="11">
        <f>VLOOKUP(A68,'20010421'!$A$4:$F$95,5,FALSE)</f>
        <v>-0.16141732283464572</v>
      </c>
      <c r="E68" s="11">
        <f>VLOOKUP(A68,'20020425'!$A$4:$F$95,5,FALSE)</f>
        <v>-0.19277108433734957</v>
      </c>
      <c r="F68" s="11">
        <f>VLOOKUP(A68,'20030423'!$A$4:$F$95,5,FALSE)</f>
        <v>-0.19685039370078738</v>
      </c>
      <c r="G68" s="11">
        <f>VLOOKUP(A68,'20040115'!$A$4:$F$95,5,FALSE)</f>
        <v>-0.20357142857142851</v>
      </c>
      <c r="H68" s="11">
        <f>VLOOKUP(A68,'20040527'!$A$4:$F$95,5,FALSE)</f>
        <v>-0.22758620689655162</v>
      </c>
      <c r="I68" s="11">
        <f>VLOOKUP(A68,'20041216'!$A$4:$F$95,5,FALSE)</f>
        <v>-0.24663333333333337</v>
      </c>
      <c r="J68" s="11">
        <f>VLOOKUP(A68,'20050609'!$A$4:$F$95,5,FALSE)</f>
        <v>-0.2124183006535948</v>
      </c>
      <c r="K68" s="11">
        <f>VLOOKUP(A68,'20060126'!$A$4:$F$95,5,FALSE)</f>
        <v>-0.25396825396825395</v>
      </c>
    </row>
    <row r="69" spans="1:11" ht="12.75">
      <c r="A69" t="s">
        <v>43</v>
      </c>
      <c r="B69" s="11">
        <f>VLOOKUP(A69,'19971030'!$A$4:$F$95,5,FALSE)</f>
        <v>-0.2603305785123966</v>
      </c>
      <c r="C69" s="11">
        <f>VLOOKUP(A69,'20000417'!$A$4:$F$95,5,FALSE)</f>
        <v>-0.4223107569721115</v>
      </c>
      <c r="D69" s="11">
        <f>VLOOKUP(A69,'20010421'!$A$4:$F$95,5,FALSE)</f>
        <v>-0.5236220472440944</v>
      </c>
      <c r="E69" s="11">
        <f>VLOOKUP(A69,'20020425'!$A$4:$F$95,5,FALSE)</f>
        <v>-0.4899598393574297</v>
      </c>
      <c r="F69" s="11">
        <f>VLOOKUP(A69,'20030423'!$A$4:$F$95,5,FALSE)</f>
        <v>-0.4921259842519685</v>
      </c>
      <c r="G69" s="11">
        <f>VLOOKUP(A69,'20040115'!$A$4:$F$95,5,FALSE)</f>
        <v>-0.46071428571428563</v>
      </c>
      <c r="H69" s="11">
        <f>VLOOKUP(A69,'20040527'!$A$4:$F$95,5,FALSE)</f>
        <v>-0.5</v>
      </c>
      <c r="I69" s="11">
        <f>VLOOKUP(A69,'20041216'!$A$4:$F$95,5,FALSE)</f>
        <v>-0.5153333333333334</v>
      </c>
      <c r="J69" s="11">
        <f>VLOOKUP(A69,'20050609'!$A$4:$F$95,5,FALSE)</f>
        <v>-0.5163398692810457</v>
      </c>
      <c r="K69" s="11">
        <f>VLOOKUP(A69,'20060126'!$A$4:$F$95,5,FALSE)</f>
        <v>-0.5206349206349206</v>
      </c>
    </row>
    <row r="70" spans="1:11" ht="12.75">
      <c r="A70" t="s">
        <v>95</v>
      </c>
      <c r="B70" s="11" t="e">
        <f>VLOOKUP(A70,'19971030'!$A$4:$F$95,5,FALSE)</f>
        <v>#N/A</v>
      </c>
      <c r="C70" s="11" t="e">
        <f>VLOOKUP(A70,'20000417'!$A$4:$F$95,5,FALSE)</f>
        <v>#N/A</v>
      </c>
      <c r="D70" s="11" t="e">
        <f>VLOOKUP(A70,'20010421'!$A$4:$F$95,5,FALSE)</f>
        <v>#N/A</v>
      </c>
      <c r="E70" s="11">
        <f>VLOOKUP(A70,'20020425'!$A$4:$F$95,5,FALSE)</f>
        <v>0.22891566265060237</v>
      </c>
      <c r="F70" s="11">
        <f>VLOOKUP(A70,'20030423'!$A$4:$F$95,5,FALSE)</f>
        <v>-0.1417322834645669</v>
      </c>
      <c r="G70" s="11">
        <f>VLOOKUP(A70,'20040115'!$A$4:$F$95,5,FALSE)</f>
        <v>0.050000000000000044</v>
      </c>
      <c r="H70" s="11">
        <f>VLOOKUP(A70,'20040527'!$A$4:$F$95,5,FALSE)</f>
        <v>-0.1103448275862069</v>
      </c>
      <c r="I70" s="11" t="e">
        <f>VLOOKUP(A70,'20041216'!$A$4:$F$95,5,FALSE)</f>
        <v>#N/A</v>
      </c>
      <c r="J70" s="11">
        <f>VLOOKUP(A70,'20050609'!$A$4:$F$95,5,FALSE)</f>
        <v>-0.045751633986928164</v>
      </c>
      <c r="K70" s="11">
        <f>VLOOKUP(A70,'20060126'!$A$4:$F$95,5,FALSE)</f>
        <v>-0.025396825396825418</v>
      </c>
    </row>
    <row r="71" spans="1:11" ht="12.75">
      <c r="A71" t="s">
        <v>96</v>
      </c>
      <c r="B71" s="11" t="e">
        <f>VLOOKUP(A71,'19971030'!$A$4:$F$95,5,FALSE)</f>
        <v>#N/A</v>
      </c>
      <c r="C71" s="11" t="e">
        <f>VLOOKUP(A71,'20000417'!$A$4:$F$95,5,FALSE)</f>
        <v>#N/A</v>
      </c>
      <c r="D71" s="11" t="e">
        <f>VLOOKUP(A71,'20010421'!$A$4:$F$95,5,FALSE)</f>
        <v>#N/A</v>
      </c>
      <c r="E71" s="11">
        <f>VLOOKUP(A71,'20020425'!$A$4:$F$95,5,FALSE)</f>
        <v>-0.33734939759036153</v>
      </c>
      <c r="F71" s="11">
        <f>VLOOKUP(A71,'20030423'!$A$4:$F$95,5,FALSE)</f>
        <v>-0.5039370078740157</v>
      </c>
      <c r="G71" s="11" t="e">
        <f>VLOOKUP(A71,'20040115'!$A$4:$F$95,5,FALSE)</f>
        <v>#N/A</v>
      </c>
      <c r="H71" s="11">
        <f>VLOOKUP(A71,'20040527'!$A$4:$F$95,5,FALSE)</f>
        <v>-0.5310344827586206</v>
      </c>
      <c r="I71" s="11" t="e">
        <f>VLOOKUP(A71,'20041216'!$A$4:$F$95,5,FALSE)</f>
        <v>#N/A</v>
      </c>
      <c r="J71" s="11">
        <f>VLOOKUP(A71,'20050609'!$A$4:$F$95,5,FALSE)</f>
        <v>-0.5326797385620916</v>
      </c>
      <c r="K71" s="11" t="e">
        <f>VLOOKUP(A71,'20060126'!$A$4:$F$95,5,FALSE)</f>
        <v>#N/A</v>
      </c>
    </row>
    <row r="72" spans="1:11" ht="12.75">
      <c r="A72" t="s">
        <v>97</v>
      </c>
      <c r="B72" s="11" t="e">
        <f>VLOOKUP(A72,'19971030'!$A$4:$F$95,5,FALSE)</f>
        <v>#N/A</v>
      </c>
      <c r="C72" s="11" t="e">
        <f>VLOOKUP(A72,'20000417'!$A$4:$F$95,5,FALSE)</f>
        <v>#N/A</v>
      </c>
      <c r="D72" s="11" t="e">
        <f>VLOOKUP(A72,'20010421'!$A$4:$F$95,5,FALSE)</f>
        <v>#N/A</v>
      </c>
      <c r="E72" s="11">
        <f>VLOOKUP(A72,'20020425'!$A$4:$F$95,5,FALSE)</f>
        <v>-0.016064257028112428</v>
      </c>
      <c r="F72" s="11">
        <f>VLOOKUP(A72,'20030423'!$A$4:$F$95,5,FALSE)</f>
        <v>-0.03543307086614167</v>
      </c>
      <c r="G72" s="11" t="e">
        <f>VLOOKUP(A72,'20040115'!$A$4:$F$95,5,FALSE)</f>
        <v>#N/A</v>
      </c>
      <c r="H72" s="11">
        <f>VLOOKUP(A72,'20040527'!$A$4:$F$95,5,FALSE)</f>
        <v>-0.7689655172413793</v>
      </c>
      <c r="I72" s="11" t="e">
        <f>VLOOKUP(A72,'20041216'!$A$4:$F$95,5,FALSE)</f>
        <v>#N/A</v>
      </c>
      <c r="J72" s="11">
        <f>VLOOKUP(A72,'20050609'!$A$4:$F$95,5,FALSE)</f>
        <v>-0.19934640522875813</v>
      </c>
      <c r="K72" s="11" t="e">
        <f>VLOOKUP(A72,'20060126'!$A$4:$F$95,5,FALSE)</f>
        <v>#N/A</v>
      </c>
    </row>
    <row r="73" spans="1:11" ht="12.75">
      <c r="A73" t="s">
        <v>98</v>
      </c>
      <c r="B73" s="11" t="e">
        <f>VLOOKUP(A73,'19971030'!$A$4:$F$95,5,FALSE)</f>
        <v>#N/A</v>
      </c>
      <c r="C73" s="11" t="e">
        <f>VLOOKUP(A73,'20000417'!$A$4:$F$95,5,FALSE)</f>
        <v>#N/A</v>
      </c>
      <c r="D73" s="11" t="e">
        <f>VLOOKUP(A73,'20010421'!$A$4:$F$95,5,FALSE)</f>
        <v>#N/A</v>
      </c>
      <c r="E73" s="11">
        <f>VLOOKUP(A73,'20020425'!$A$4:$F$95,5,FALSE)</f>
        <v>-0.33333333333333337</v>
      </c>
      <c r="F73" s="11" t="e">
        <f>VLOOKUP(A73,'20030423'!$A$4:$F$95,5,FALSE)</f>
        <v>#N/A</v>
      </c>
      <c r="G73" s="11" t="e">
        <f>VLOOKUP(A73,'20040115'!$A$4:$F$95,5,FALSE)</f>
        <v>#N/A</v>
      </c>
      <c r="H73" s="11">
        <f>VLOOKUP(A73,'20040527'!$A$4:$F$95,5,FALSE)</f>
        <v>-0.6551724137931034</v>
      </c>
      <c r="I73" s="11" t="e">
        <f>VLOOKUP(A73,'20041216'!$A$4:$F$95,5,FALSE)</f>
        <v>#N/A</v>
      </c>
      <c r="J73" s="11">
        <f>VLOOKUP(A73,'20050609'!$A$4:$F$95,5,FALSE)</f>
        <v>-0.40522875816993464</v>
      </c>
      <c r="K73" s="11" t="e">
        <f>VLOOKUP(A73,'20060126'!$A$4:$F$95,5,FALSE)</f>
        <v>#N/A</v>
      </c>
    </row>
    <row r="74" spans="1:11" ht="12.75">
      <c r="A74" t="s">
        <v>99</v>
      </c>
      <c r="B74" s="11" t="e">
        <f>VLOOKUP(A74,'19971030'!$A$4:$F$95,5,FALSE)</f>
        <v>#N/A</v>
      </c>
      <c r="C74" s="11" t="e">
        <f>VLOOKUP(A74,'20000417'!$A$4:$F$95,5,FALSE)</f>
        <v>#N/A</v>
      </c>
      <c r="D74" s="11" t="e">
        <f>VLOOKUP(A74,'20010421'!$A$4:$F$95,5,FALSE)</f>
        <v>#N/A</v>
      </c>
      <c r="E74" s="11">
        <f>VLOOKUP(A74,'20020425'!$A$4:$F$95,5,FALSE)</f>
        <v>0.17269076305220876</v>
      </c>
      <c r="F74" s="11">
        <f>VLOOKUP(A74,'20030423'!$A$4:$F$95,5,FALSE)</f>
        <v>-0.27952755905511806</v>
      </c>
      <c r="G74" s="11">
        <f>VLOOKUP(A74,'20040115'!$A$4:$F$95,5,FALSE)</f>
        <v>-0.5142857142857142</v>
      </c>
      <c r="H74" s="11">
        <f>VLOOKUP(A74,'20040527'!$A$4:$F$95,5,FALSE)</f>
        <v>-0.4896551724137931</v>
      </c>
      <c r="I74" s="11" t="e">
        <f>VLOOKUP(A74,'20041216'!$A$4:$F$95,5,FALSE)</f>
        <v>#N/A</v>
      </c>
      <c r="J74" s="11">
        <f>VLOOKUP(A74,'20050609'!$A$4:$F$95,5,FALSE)</f>
        <v>-0.303921568627451</v>
      </c>
      <c r="K74" s="11" t="e">
        <f>VLOOKUP(A74,'20060126'!$A$4:$F$95,5,FALSE)</f>
        <v>#N/A</v>
      </c>
    </row>
    <row r="101" spans="1:2" ht="15">
      <c r="A101" s="7" t="s">
        <v>100</v>
      </c>
      <c r="B101" s="7"/>
    </row>
    <row r="102" spans="1:2" ht="12.75">
      <c r="A102" s="9" t="s">
        <v>101</v>
      </c>
      <c r="B102" s="9"/>
    </row>
    <row r="103" spans="1:2" ht="12.75">
      <c r="A103" s="9" t="s">
        <v>102</v>
      </c>
      <c r="B103" s="9"/>
    </row>
    <row r="104" spans="1:2" ht="12.75">
      <c r="A104" s="9"/>
      <c r="B104" s="9"/>
    </row>
    <row r="105" spans="1:2" ht="12.75">
      <c r="A105" s="9" t="s">
        <v>103</v>
      </c>
      <c r="B105" s="9"/>
    </row>
    <row r="106" spans="1:2" ht="12.75">
      <c r="A106" s="9"/>
      <c r="B106" s="9"/>
    </row>
    <row r="107" spans="1:4" ht="12.75">
      <c r="A107" s="10" t="s">
        <v>104</v>
      </c>
      <c r="B107" s="10"/>
      <c r="C107" s="8"/>
      <c r="D107" s="8"/>
    </row>
    <row r="108" spans="1:4" ht="12.75">
      <c r="A108" s="10" t="s">
        <v>105</v>
      </c>
      <c r="B108" s="10"/>
      <c r="C108" s="8"/>
      <c r="D108" s="8"/>
    </row>
    <row r="109" spans="1:4" ht="12.75">
      <c r="A109" s="10" t="s">
        <v>106</v>
      </c>
      <c r="B109" s="10"/>
      <c r="C109" s="8"/>
      <c r="D109" s="8"/>
    </row>
    <row r="119" spans="1:2" ht="15">
      <c r="A119" s="29" t="s">
        <v>45</v>
      </c>
      <c r="B119" s="31"/>
    </row>
    <row r="120" spans="2:11" ht="12.75">
      <c r="B120" s="27">
        <v>35733</v>
      </c>
      <c r="C120" s="27">
        <v>36633</v>
      </c>
      <c r="D120" s="27">
        <v>37002</v>
      </c>
      <c r="E120" s="27">
        <v>37371</v>
      </c>
      <c r="F120" s="27">
        <v>37734</v>
      </c>
      <c r="G120" s="27">
        <v>38001</v>
      </c>
      <c r="H120" s="27">
        <v>38134</v>
      </c>
      <c r="I120" s="27">
        <v>38337</v>
      </c>
      <c r="J120" s="27">
        <v>38512</v>
      </c>
      <c r="K120" s="27">
        <v>38743</v>
      </c>
    </row>
    <row r="121" spans="1:11" ht="12.75">
      <c r="A121" t="str">
        <f>A11</f>
        <v>Argentina</v>
      </c>
      <c r="B121" s="11">
        <f>B11</f>
        <v>0.03305785123966953</v>
      </c>
      <c r="C121" s="11">
        <f aca="true" t="shared" si="0" ref="C121:K121">C11</f>
        <v>-0.003984063745019806</v>
      </c>
      <c r="D121" s="11">
        <f t="shared" si="0"/>
        <v>-0.015748031496062964</v>
      </c>
      <c r="E121" s="11">
        <f t="shared" si="0"/>
        <v>-0.6867469879518072</v>
      </c>
      <c r="F121" s="11">
        <f t="shared" si="0"/>
        <v>-0.5354330708661418</v>
      </c>
      <c r="G121" s="11">
        <f t="shared" si="0"/>
        <v>-0.4892857142857143</v>
      </c>
      <c r="H121" s="11">
        <f t="shared" si="0"/>
        <v>-0.4896551724137931</v>
      </c>
      <c r="I121" s="11">
        <f t="shared" si="0"/>
        <v>-0.45776666666666666</v>
      </c>
      <c r="J121" s="11">
        <f t="shared" si="0"/>
        <v>-0.46405228758169936</v>
      </c>
      <c r="K121" s="11">
        <f t="shared" si="0"/>
        <v>-0.5079365079365079</v>
      </c>
    </row>
    <row r="122" spans="1:11" ht="12.75">
      <c r="A122" t="str">
        <f>A12</f>
        <v>Australia</v>
      </c>
      <c r="B122" s="11">
        <f>B12</f>
        <v>-0.19834710743801653</v>
      </c>
      <c r="C122" s="11">
        <f aca="true" t="shared" si="1" ref="C122:J122">C12</f>
        <v>-0.38645418326693215</v>
      </c>
      <c r="D122" s="11">
        <f t="shared" si="1"/>
        <v>-0.40157480314960625</v>
      </c>
      <c r="E122" s="11">
        <f t="shared" si="1"/>
        <v>-0.3493975903614458</v>
      </c>
      <c r="F122" s="11">
        <f t="shared" si="1"/>
        <v>-0.30708661417322836</v>
      </c>
      <c r="G122" s="11">
        <f t="shared" si="1"/>
        <v>-0.16785714285714282</v>
      </c>
      <c r="H122" s="11">
        <f t="shared" si="1"/>
        <v>-0.21724137931034482</v>
      </c>
      <c r="I122" s="11">
        <f t="shared" si="1"/>
        <v>-0.19289999999999996</v>
      </c>
      <c r="J122" s="11">
        <f t="shared" si="1"/>
        <v>-0.18300653594771243</v>
      </c>
      <c r="K122" s="11">
        <f>K12</f>
        <v>-0.22539682539682537</v>
      </c>
    </row>
    <row r="123" spans="1:11" ht="12.75">
      <c r="A123" t="str">
        <f aca="true" t="shared" si="2" ref="A123:B125">A14</f>
        <v>Brazil</v>
      </c>
      <c r="B123" s="11">
        <f t="shared" si="2"/>
        <v>0.16115702479338845</v>
      </c>
      <c r="C123" s="11">
        <f aca="true" t="shared" si="3" ref="C123:J123">C14</f>
        <v>-0.3426294820717132</v>
      </c>
      <c r="D123" s="11">
        <f t="shared" si="3"/>
        <v>-0.35433070866141736</v>
      </c>
      <c r="E123" s="11">
        <f t="shared" si="3"/>
        <v>-0.3775100401606426</v>
      </c>
      <c r="F123" s="11">
        <f t="shared" si="3"/>
        <v>-0.45669291338582685</v>
      </c>
      <c r="G123" s="11">
        <f t="shared" si="3"/>
        <v>-0.37142857142857133</v>
      </c>
      <c r="H123" s="11">
        <f t="shared" si="3"/>
        <v>-0.4137931034482759</v>
      </c>
      <c r="I123" s="11">
        <f t="shared" si="3"/>
        <v>-0.19263333333333332</v>
      </c>
      <c r="J123" s="11">
        <f t="shared" si="3"/>
        <v>-0.21895424836601307</v>
      </c>
      <c r="K123" s="11">
        <f>K14</f>
        <v>-0.13015873015873003</v>
      </c>
    </row>
    <row r="124" spans="1:11" ht="12.75">
      <c r="A124" t="str">
        <f t="shared" si="2"/>
        <v>Britain</v>
      </c>
      <c r="B124" s="11">
        <f t="shared" si="2"/>
        <v>0.21900826446280997</v>
      </c>
      <c r="C124" s="11">
        <f aca="true" t="shared" si="4" ref="C124:J124">C15</f>
        <v>0.19521912350597614</v>
      </c>
      <c r="D124" s="11">
        <f t="shared" si="4"/>
        <v>0.1220472440944882</v>
      </c>
      <c r="E124" s="11">
        <f t="shared" si="4"/>
        <v>0.15662650602409633</v>
      </c>
      <c r="F124" s="11">
        <f t="shared" si="4"/>
        <v>0.2559055118110236</v>
      </c>
      <c r="G124" s="11">
        <f t="shared" si="4"/>
        <v>0.2321428571428572</v>
      </c>
      <c r="H124" s="11">
        <f t="shared" si="4"/>
        <v>0.16206896551724137</v>
      </c>
      <c r="I124" s="11">
        <f t="shared" si="4"/>
        <v>0.17989999999999995</v>
      </c>
      <c r="J124" s="11">
        <f t="shared" si="4"/>
        <v>0.12418300653594772</v>
      </c>
      <c r="K124" s="11">
        <f>K15</f>
        <v>0.053968253968254</v>
      </c>
    </row>
    <row r="125" spans="1:11" ht="12.75">
      <c r="A125" t="str">
        <f t="shared" si="2"/>
        <v>Canada</v>
      </c>
      <c r="B125" s="11">
        <f t="shared" si="2"/>
        <v>-0.1446280991735538</v>
      </c>
      <c r="C125" s="11">
        <f aca="true" t="shared" si="5" ref="C125:J125">C16</f>
        <v>-0.22709163346613537</v>
      </c>
      <c r="D125" s="11">
        <f t="shared" si="5"/>
        <v>-0.15748031496062986</v>
      </c>
      <c r="E125" s="11">
        <f t="shared" si="5"/>
        <v>-0.14859437751004023</v>
      </c>
      <c r="F125" s="11">
        <f t="shared" si="5"/>
        <v>-0.18110236220472442</v>
      </c>
      <c r="G125" s="11">
        <f t="shared" si="5"/>
        <v>-0.16428571428571426</v>
      </c>
      <c r="H125" s="11">
        <f t="shared" si="5"/>
        <v>-0.19655172413793098</v>
      </c>
      <c r="I125" s="11">
        <f t="shared" si="5"/>
        <v>-0.0902666666666666</v>
      </c>
      <c r="J125" s="11">
        <f t="shared" si="5"/>
        <v>-0.14052287581699352</v>
      </c>
      <c r="K125" s="11">
        <f>K16</f>
        <v>-0.04444444444444451</v>
      </c>
    </row>
    <row r="126" spans="1:11" ht="12.75">
      <c r="A126" t="str">
        <f aca="true" t="shared" si="6" ref="A126:B128">A20</f>
        <v>Chile</v>
      </c>
      <c r="B126" s="11">
        <f t="shared" si="6"/>
        <v>0.1900826446280992</v>
      </c>
      <c r="C126" s="11">
        <f aca="true" t="shared" si="7" ref="C126:J126">C20</f>
        <v>-0.02390438247011939</v>
      </c>
      <c r="D126" s="11">
        <f t="shared" si="7"/>
        <v>-0.17322834645669294</v>
      </c>
      <c r="E126" s="11">
        <f t="shared" si="7"/>
        <v>-0.1325301204819277</v>
      </c>
      <c r="F126" s="11">
        <f t="shared" si="7"/>
        <v>-0.28740157480314954</v>
      </c>
      <c r="G126" s="11">
        <f t="shared" si="7"/>
        <v>-0.11785714285714277</v>
      </c>
      <c r="H126" s="11">
        <f t="shared" si="7"/>
        <v>-0.24827586206896546</v>
      </c>
      <c r="I126" s="11" t="e">
        <f t="shared" si="7"/>
        <v>#N/A</v>
      </c>
      <c r="J126" s="11">
        <f t="shared" si="7"/>
        <v>-0.17320261437908502</v>
      </c>
      <c r="K126" s="11">
        <f>K20</f>
        <v>-0.053968253968254</v>
      </c>
    </row>
    <row r="127" spans="1:11" ht="12.75">
      <c r="A127" t="str">
        <f t="shared" si="6"/>
        <v>China</v>
      </c>
      <c r="B127" s="11">
        <f t="shared" si="6"/>
        <v>-0.5206611570247934</v>
      </c>
      <c r="C127" s="11">
        <f aca="true" t="shared" si="8" ref="C127:J127">C21</f>
        <v>-0.5219123505976095</v>
      </c>
      <c r="D127" s="11">
        <f t="shared" si="8"/>
        <v>-0.5275590551181102</v>
      </c>
      <c r="E127" s="11">
        <f t="shared" si="8"/>
        <v>-0.4899598393574297</v>
      </c>
      <c r="F127" s="11">
        <f t="shared" si="8"/>
        <v>-0.5275590551181102</v>
      </c>
      <c r="G127" s="11">
        <f t="shared" si="8"/>
        <v>-0.5607142857142857</v>
      </c>
      <c r="H127" s="11">
        <f t="shared" si="8"/>
        <v>-0.5655172413793104</v>
      </c>
      <c r="I127" s="11">
        <f t="shared" si="8"/>
        <v>-0.5683</v>
      </c>
      <c r="J127" s="11">
        <f t="shared" si="8"/>
        <v>-0.5849673202614378</v>
      </c>
      <c r="K127" s="11">
        <f>K21</f>
        <v>-0.5873015873015872</v>
      </c>
    </row>
    <row r="128" spans="1:11" ht="12.75">
      <c r="A128" t="str">
        <f t="shared" si="6"/>
        <v>Czech Rep.</v>
      </c>
      <c r="B128" s="11">
        <f t="shared" si="6"/>
        <v>-0.2520661157024793</v>
      </c>
      <c r="C128" s="11">
        <f aca="true" t="shared" si="9" ref="C128:J128">C22</f>
        <v>-0.446215139442231</v>
      </c>
      <c r="D128" s="11">
        <f t="shared" si="9"/>
        <v>-0.43700787401574803</v>
      </c>
      <c r="E128" s="11">
        <f t="shared" si="9"/>
        <v>-0.33333333333333337</v>
      </c>
      <c r="F128" s="11">
        <f t="shared" si="9"/>
        <v>-0.27952755905511806</v>
      </c>
      <c r="G128" s="11">
        <f t="shared" si="9"/>
        <v>-0.21785714285714286</v>
      </c>
      <c r="H128" s="11">
        <f t="shared" si="9"/>
        <v>-0.2655172413793103</v>
      </c>
      <c r="I128" s="11" t="e">
        <f t="shared" si="9"/>
        <v>#N/A</v>
      </c>
      <c r="J128" s="11">
        <f t="shared" si="9"/>
        <v>-0.24836601307189554</v>
      </c>
      <c r="K128" s="11">
        <f>K22</f>
        <v>-0.17460317460317454</v>
      </c>
    </row>
    <row r="129" spans="1:11" ht="12.75">
      <c r="A129" t="str">
        <f>A27</f>
        <v>Euro area</v>
      </c>
      <c r="B129" s="11">
        <f>B27</f>
        <v>0.17601239669421492</v>
      </c>
      <c r="C129" s="11">
        <f aca="true" t="shared" si="10" ref="C129:J129">C27</f>
        <v>-0.055776892430278724</v>
      </c>
      <c r="D129" s="11">
        <f t="shared" si="10"/>
        <v>-0.10629921259842523</v>
      </c>
      <c r="E129" s="11">
        <f t="shared" si="10"/>
        <v>-0.048192771084337394</v>
      </c>
      <c r="F129" s="11">
        <f t="shared" si="10"/>
        <v>0.12992125984251968</v>
      </c>
      <c r="G129" s="11">
        <f t="shared" si="10"/>
        <v>0.24285714285714288</v>
      </c>
      <c r="H129" s="11">
        <f t="shared" si="10"/>
        <v>0.13103448275862073</v>
      </c>
      <c r="I129" s="11">
        <f t="shared" si="10"/>
        <v>0.1266666666666667</v>
      </c>
      <c r="J129" s="11">
        <f t="shared" si="10"/>
        <v>0.16993464052287588</v>
      </c>
      <c r="K129" s="11">
        <f>K27</f>
        <v>0.11428571428571432</v>
      </c>
    </row>
    <row r="130" spans="1:11" ht="12.75">
      <c r="A130" t="str">
        <f>A32</f>
        <v>Hong Kong</v>
      </c>
      <c r="B130" s="11">
        <f>B32</f>
        <v>-0.47107438016528924</v>
      </c>
      <c r="C130" s="11">
        <f aca="true" t="shared" si="11" ref="C130:J130">C32</f>
        <v>-0.47808764940239035</v>
      </c>
      <c r="D130" s="11">
        <f t="shared" si="11"/>
        <v>-0.4606299212598425</v>
      </c>
      <c r="E130" s="11">
        <f t="shared" si="11"/>
        <v>-0.43775100401606437</v>
      </c>
      <c r="F130" s="11">
        <f t="shared" si="11"/>
        <v>-0.4330708661417323</v>
      </c>
      <c r="G130" s="11">
        <f t="shared" si="11"/>
        <v>-0.4464285714285714</v>
      </c>
      <c r="H130" s="11">
        <f t="shared" si="11"/>
        <v>-0.46896551724137925</v>
      </c>
      <c r="I130" s="11">
        <f t="shared" si="11"/>
        <v>-0.4844666666666667</v>
      </c>
      <c r="J130" s="11">
        <f t="shared" si="11"/>
        <v>-0.49673202614379086</v>
      </c>
      <c r="K130" s="11">
        <f>K32</f>
        <v>-0.5079365079365079</v>
      </c>
    </row>
    <row r="131" spans="1:11" ht="12.75">
      <c r="A131" t="str">
        <f>A35</f>
        <v>Indonesia</v>
      </c>
      <c r="B131" s="11" t="e">
        <f>B35</f>
        <v>#N/A</v>
      </c>
      <c r="C131" s="11">
        <f aca="true" t="shared" si="12" ref="C131:J131">C35</f>
        <v>-0.27091633466135445</v>
      </c>
      <c r="D131" s="11">
        <f t="shared" si="12"/>
        <v>-0.46850393700787396</v>
      </c>
      <c r="E131" s="11">
        <f t="shared" si="12"/>
        <v>-0.3132530120481929</v>
      </c>
      <c r="F131" s="11">
        <f t="shared" si="12"/>
        <v>-0.2834645669291338</v>
      </c>
      <c r="G131" s="11">
        <f t="shared" si="12"/>
        <v>-0.3107142857142857</v>
      </c>
      <c r="H131" s="11">
        <f t="shared" si="12"/>
        <v>-0.3896551724137931</v>
      </c>
      <c r="I131" s="11">
        <f t="shared" si="12"/>
        <v>-0.5258666666666667</v>
      </c>
      <c r="J131" s="11">
        <f t="shared" si="12"/>
        <v>-0.5</v>
      </c>
      <c r="K131" s="11">
        <f>K35</f>
        <v>-0.5111111111111111</v>
      </c>
    </row>
    <row r="132" spans="1:11" ht="12.75">
      <c r="A132" t="str">
        <f>A37</f>
        <v>Japan</v>
      </c>
      <c r="B132" s="11">
        <f>B37</f>
        <v>-0.03305785123966942</v>
      </c>
      <c r="C132" s="11">
        <f aca="true" t="shared" si="13" ref="C132:J132">C37</f>
        <v>0.10756972111553798</v>
      </c>
      <c r="D132" s="11">
        <f t="shared" si="13"/>
        <v>-0.06299212598425208</v>
      </c>
      <c r="E132" s="11">
        <f t="shared" si="13"/>
        <v>-0.19277108433734957</v>
      </c>
      <c r="F132" s="11">
        <f t="shared" si="13"/>
        <v>-0.1220472440944882</v>
      </c>
      <c r="G132" s="11">
        <f t="shared" si="13"/>
        <v>-0.11785714285714277</v>
      </c>
      <c r="H132" s="11">
        <f t="shared" si="13"/>
        <v>-0.19655172413793098</v>
      </c>
      <c r="I132" s="11">
        <f t="shared" si="13"/>
        <v>-0.2275666666666667</v>
      </c>
      <c r="J132" s="11">
        <f t="shared" si="13"/>
        <v>-0.23529411764705888</v>
      </c>
      <c r="K132" s="11">
        <f>K37</f>
        <v>-0.3047619047619048</v>
      </c>
    </row>
    <row r="133" spans="1:11" ht="12.75">
      <c r="A133" t="str">
        <f>A44</f>
        <v>Malaysia</v>
      </c>
      <c r="B133" s="11">
        <f>B44</f>
        <v>-0.35950413223140487</v>
      </c>
      <c r="C133" s="11">
        <f aca="true" t="shared" si="14" ref="C133:J133">C44</f>
        <v>-0.5258964143426295</v>
      </c>
      <c r="D133" s="11">
        <f t="shared" si="14"/>
        <v>-0.531496062992126</v>
      </c>
      <c r="E133" s="11" t="e">
        <f t="shared" si="14"/>
        <v>#N/A</v>
      </c>
      <c r="F133" s="11">
        <f t="shared" si="14"/>
        <v>-0.47637795275590544</v>
      </c>
      <c r="G133" s="11">
        <f t="shared" si="14"/>
        <v>-0.5249999999999999</v>
      </c>
      <c r="H133" s="11">
        <f t="shared" si="14"/>
        <v>-0.5413793103448276</v>
      </c>
      <c r="I133" s="11">
        <f t="shared" si="14"/>
        <v>-0.5488333333333333</v>
      </c>
      <c r="J133" s="11">
        <f t="shared" si="14"/>
        <v>-0.5490196078431373</v>
      </c>
      <c r="K133" s="11">
        <f>K44</f>
        <v>-0.5333333333333333</v>
      </c>
    </row>
    <row r="134" spans="1:11" ht="12.75">
      <c r="A134" t="str">
        <f>A45</f>
        <v>Mexico</v>
      </c>
      <c r="B134" s="11">
        <f>B45</f>
        <v>-0.21900826446280997</v>
      </c>
      <c r="C134" s="11">
        <f aca="true" t="shared" si="15" ref="C134:J134">C45</f>
        <v>-0.11553784860557759</v>
      </c>
      <c r="D134" s="11">
        <f t="shared" si="15"/>
        <v>-0.07086614173228356</v>
      </c>
      <c r="E134" s="11">
        <f t="shared" si="15"/>
        <v>-0.048192771084337394</v>
      </c>
      <c r="F134" s="11">
        <f t="shared" si="15"/>
        <v>-0.17322834645669294</v>
      </c>
      <c r="G134" s="11">
        <f t="shared" si="15"/>
        <v>-0.21071428571428563</v>
      </c>
      <c r="H134" s="11">
        <f t="shared" si="15"/>
        <v>-0.28275862068965507</v>
      </c>
      <c r="I134" s="11">
        <f t="shared" si="15"/>
        <v>-0.2651</v>
      </c>
      <c r="J134" s="11">
        <f t="shared" si="15"/>
        <v>-0.1568627450980392</v>
      </c>
      <c r="K134" s="11">
        <f>K45</f>
        <v>-0.15555555555555545</v>
      </c>
    </row>
    <row r="135" spans="1:11" ht="12.75">
      <c r="A135" t="str">
        <f>A48</f>
        <v>New Zealand</v>
      </c>
      <c r="B135" s="11">
        <f>B48</f>
        <v>-0.07438016528925606</v>
      </c>
      <c r="C135" s="11">
        <f aca="true" t="shared" si="16" ref="C135:J135">C48</f>
        <v>-0.3266932270916334</v>
      </c>
      <c r="D135" s="11">
        <f t="shared" si="16"/>
        <v>-0.4251968503937008</v>
      </c>
      <c r="E135" s="11">
        <f t="shared" si="16"/>
        <v>-0.28915662650602414</v>
      </c>
      <c r="F135" s="11">
        <f t="shared" si="16"/>
        <v>-0.16535433070866135</v>
      </c>
      <c r="G135" s="11">
        <f t="shared" si="16"/>
        <v>-0.03571428571428559</v>
      </c>
      <c r="H135" s="11">
        <f t="shared" si="16"/>
        <v>-0.08620689655172409</v>
      </c>
      <c r="I135" s="11">
        <f t="shared" si="16"/>
        <v>0.029033333333333244</v>
      </c>
      <c r="J135" s="11">
        <f t="shared" si="16"/>
        <v>0.035947712418300526</v>
      </c>
      <c r="K135" s="11">
        <f>K48</f>
        <v>-0.022222222222222143</v>
      </c>
    </row>
    <row r="136" spans="1:11" ht="12.75">
      <c r="A136" t="str">
        <f>A55</f>
        <v>Poland</v>
      </c>
      <c r="B136" s="11">
        <f>B55</f>
        <v>-0.4256198347107438</v>
      </c>
      <c r="C136" s="11">
        <f aca="true" t="shared" si="17" ref="C136:J136">C55</f>
        <v>-0.4900398406374501</v>
      </c>
      <c r="D136" s="11">
        <f t="shared" si="17"/>
        <v>-0.4251968503937008</v>
      </c>
      <c r="E136" s="11">
        <f t="shared" si="17"/>
        <v>-0.4136546184738956</v>
      </c>
      <c r="F136" s="11">
        <f t="shared" si="17"/>
        <v>-0.3464566929133859</v>
      </c>
      <c r="G136" s="11">
        <f t="shared" si="17"/>
        <v>-0.4</v>
      </c>
      <c r="H136" s="11">
        <f t="shared" si="17"/>
        <v>-0.4379310344827586</v>
      </c>
      <c r="I136" s="11">
        <f t="shared" si="17"/>
        <v>-0.34476666666666667</v>
      </c>
      <c r="J136" s="11">
        <f t="shared" si="17"/>
        <v>-0.3594771241830066</v>
      </c>
      <c r="K136" s="11">
        <f>K55</f>
        <v>-0.33650793650793653</v>
      </c>
    </row>
    <row r="137" spans="1:11" ht="12.75">
      <c r="A137" t="str">
        <f>A57</f>
        <v>Russia</v>
      </c>
      <c r="B137" s="11">
        <f>B57</f>
        <v>-0.20661157024793386</v>
      </c>
      <c r="C137" s="11">
        <f aca="true" t="shared" si="18" ref="C137:J137">C57</f>
        <v>-0.446215139442231</v>
      </c>
      <c r="D137" s="11">
        <f t="shared" si="18"/>
        <v>-0.5236220472440944</v>
      </c>
      <c r="E137" s="11">
        <f t="shared" si="18"/>
        <v>-0.49799196787148603</v>
      </c>
      <c r="F137" s="11">
        <f t="shared" si="18"/>
        <v>-0.5039370078740157</v>
      </c>
      <c r="G137" s="11">
        <f t="shared" si="18"/>
        <v>-0.4928571428571429</v>
      </c>
      <c r="H137" s="11">
        <f t="shared" si="18"/>
        <v>-0.5</v>
      </c>
      <c r="I137" s="11">
        <f t="shared" si="18"/>
        <v>-0.5156333333333334</v>
      </c>
      <c r="J137" s="11">
        <f t="shared" si="18"/>
        <v>-0.5163398692810457</v>
      </c>
      <c r="K137" s="11">
        <f>K57</f>
        <v>-0.492063492063492</v>
      </c>
    </row>
    <row r="138" spans="1:11" ht="12.75">
      <c r="A138" t="str">
        <f>A60</f>
        <v>Singapore</v>
      </c>
      <c r="B138" s="11">
        <f>B60</f>
        <v>-0.14049586776859502</v>
      </c>
      <c r="C138" s="11">
        <f aca="true" t="shared" si="19" ref="C138:J138">C60</f>
        <v>-0.250996015936255</v>
      </c>
      <c r="D138" s="11">
        <f t="shared" si="19"/>
        <v>-0.2834645669291338</v>
      </c>
      <c r="E138" s="11">
        <f t="shared" si="19"/>
        <v>-0.2730923694779117</v>
      </c>
      <c r="F138" s="11">
        <f t="shared" si="19"/>
        <v>-0.25196850393700787</v>
      </c>
      <c r="G138" s="11">
        <f t="shared" si="19"/>
        <v>-0.3035714285714285</v>
      </c>
      <c r="H138" s="11">
        <f t="shared" si="19"/>
        <v>-0.33793103448275863</v>
      </c>
      <c r="I138" s="11">
        <f t="shared" si="19"/>
        <v>-0.2894333333333333</v>
      </c>
      <c r="J138" s="11">
        <f t="shared" si="19"/>
        <v>-0.29084967320261446</v>
      </c>
      <c r="K138" s="11">
        <f>K60</f>
        <v>-0.3015873015873015</v>
      </c>
    </row>
    <row r="139" spans="1:11" ht="12.75">
      <c r="A139" t="str">
        <f aca="true" t="shared" si="20" ref="A139:B142">A66</f>
        <v>Sweden</v>
      </c>
      <c r="B139" s="11">
        <f t="shared" si="20"/>
        <v>0.3925619834710745</v>
      </c>
      <c r="C139" s="11">
        <f aca="true" t="shared" si="21" ref="C139:J139">C66</f>
        <v>0.07968127490039856</v>
      </c>
      <c r="D139" s="11">
        <f t="shared" si="21"/>
        <v>-0.08267716535433067</v>
      </c>
      <c r="E139" s="11">
        <f t="shared" si="21"/>
        <v>0.012048192771084265</v>
      </c>
      <c r="F139" s="11">
        <f t="shared" si="21"/>
        <v>0.36220472440944884</v>
      </c>
      <c r="G139" s="11">
        <f t="shared" si="21"/>
        <v>0.5535714285714286</v>
      </c>
      <c r="H139" s="11">
        <f t="shared" si="21"/>
        <v>0.35862068965517246</v>
      </c>
      <c r="I139" s="11">
        <f t="shared" si="21"/>
        <v>0.2846666666666666</v>
      </c>
      <c r="J139" s="11">
        <f t="shared" si="21"/>
        <v>0.36274509803921573</v>
      </c>
      <c r="K139" s="11">
        <f>K66</f>
        <v>0.3587301587301588</v>
      </c>
    </row>
    <row r="140" spans="1:11" ht="12.75">
      <c r="A140" t="str">
        <f t="shared" si="20"/>
        <v>Switzerland</v>
      </c>
      <c r="B140" s="11">
        <f t="shared" si="20"/>
        <v>0.6611570247933882</v>
      </c>
      <c r="C140" s="11">
        <f aca="true" t="shared" si="22" ref="C140:J140">C67</f>
        <v>0.38645418326693237</v>
      </c>
      <c r="D140" s="11">
        <f t="shared" si="22"/>
        <v>0.4370078740157479</v>
      </c>
      <c r="E140" s="11">
        <f t="shared" si="22"/>
        <v>0.5301204819277108</v>
      </c>
      <c r="F140" s="11">
        <f t="shared" si="22"/>
        <v>0.795275590551181</v>
      </c>
      <c r="G140" s="11">
        <f t="shared" si="22"/>
        <v>0.8250000000000002</v>
      </c>
      <c r="H140" s="11">
        <f t="shared" si="22"/>
        <v>0.6896551724137934</v>
      </c>
      <c r="I140" s="11">
        <f t="shared" si="22"/>
        <v>0.6106999999999998</v>
      </c>
      <c r="J140" s="11">
        <f t="shared" si="22"/>
        <v>0.6503267973856208</v>
      </c>
      <c r="K140" s="11">
        <f>K67</f>
        <v>0.5650793650793651</v>
      </c>
    </row>
    <row r="141" spans="1:11" ht="12.75">
      <c r="A141" t="str">
        <f t="shared" si="20"/>
        <v>Taiwan</v>
      </c>
      <c r="B141" s="11">
        <f t="shared" si="20"/>
        <v>0.02066115702479343</v>
      </c>
      <c r="C141" s="11">
        <f aca="true" t="shared" si="23" ref="C141:J141">C68</f>
        <v>-0.08764940239043817</v>
      </c>
      <c r="D141" s="11">
        <f t="shared" si="23"/>
        <v>-0.16141732283464572</v>
      </c>
      <c r="E141" s="11">
        <f t="shared" si="23"/>
        <v>-0.19277108433734957</v>
      </c>
      <c r="F141" s="11">
        <f t="shared" si="23"/>
        <v>-0.19685039370078738</v>
      </c>
      <c r="G141" s="11">
        <f t="shared" si="23"/>
        <v>-0.20357142857142851</v>
      </c>
      <c r="H141" s="11">
        <f t="shared" si="23"/>
        <v>-0.22758620689655162</v>
      </c>
      <c r="I141" s="11">
        <f t="shared" si="23"/>
        <v>-0.24663333333333337</v>
      </c>
      <c r="J141" s="11">
        <f t="shared" si="23"/>
        <v>-0.2124183006535948</v>
      </c>
      <c r="K141" s="11">
        <f>K68</f>
        <v>-0.25396825396825395</v>
      </c>
    </row>
    <row r="142" spans="1:11" ht="12.75">
      <c r="A142" t="str">
        <f t="shared" si="20"/>
        <v>Thailand</v>
      </c>
      <c r="B142" s="11">
        <f t="shared" si="20"/>
        <v>-0.2603305785123966</v>
      </c>
      <c r="C142" s="11">
        <f aca="true" t="shared" si="24" ref="C142:J142">C69</f>
        <v>-0.4223107569721115</v>
      </c>
      <c r="D142" s="11">
        <f t="shared" si="24"/>
        <v>-0.5236220472440944</v>
      </c>
      <c r="E142" s="11">
        <f t="shared" si="24"/>
        <v>-0.4899598393574297</v>
      </c>
      <c r="F142" s="11">
        <f t="shared" si="24"/>
        <v>-0.4921259842519685</v>
      </c>
      <c r="G142" s="11">
        <f t="shared" si="24"/>
        <v>-0.46071428571428563</v>
      </c>
      <c r="H142" s="11">
        <f t="shared" si="24"/>
        <v>-0.5</v>
      </c>
      <c r="I142" s="11">
        <f t="shared" si="24"/>
        <v>-0.5153333333333334</v>
      </c>
      <c r="J142" s="11">
        <f t="shared" si="24"/>
        <v>-0.5163398692810457</v>
      </c>
      <c r="K142" s="11">
        <f>K69</f>
        <v>-0.5206349206349206</v>
      </c>
    </row>
  </sheetData>
  <printOptions/>
  <pageMargins left="0.75" right="0.75" top="1" bottom="1" header="0.5" footer="0.5"/>
  <pageSetup orientation="portrait" r:id="rId2"/>
  <drawing r:id="rId1"/>
</worksheet>
</file>

<file path=xl/worksheets/sheet10.xml><?xml version="1.0" encoding="utf-8"?>
<worksheet xmlns="http://schemas.openxmlformats.org/spreadsheetml/2006/main" xmlns:r="http://schemas.openxmlformats.org/officeDocument/2006/relationships">
  <dimension ref="A1:F100"/>
  <sheetViews>
    <sheetView workbookViewId="0" topLeftCell="A1">
      <pane ySplit="3" topLeftCell="BM4" activePane="bottomLeft" state="frozen"/>
      <selection pane="topLeft" activeCell="A1" sqref="A1"/>
      <selection pane="bottomLeft" activeCell="B65" sqref="B65"/>
    </sheetView>
  </sheetViews>
  <sheetFormatPr defaultColWidth="9.140625" defaultRowHeight="12.75"/>
  <cols>
    <col min="1" max="1" width="12.28125" style="0" customWidth="1"/>
    <col min="2" max="2" width="11.57421875" style="0" customWidth="1"/>
  </cols>
  <sheetData>
    <row r="1" spans="1:6" ht="12.75">
      <c r="A1" s="36" t="s">
        <v>45</v>
      </c>
      <c r="B1" s="39" t="s">
        <v>46</v>
      </c>
      <c r="C1" s="40"/>
      <c r="D1" s="1" t="s">
        <v>47</v>
      </c>
      <c r="E1" s="43" t="s">
        <v>50</v>
      </c>
      <c r="F1" s="43" t="s">
        <v>51</v>
      </c>
    </row>
    <row r="2" spans="1:6" ht="16.5">
      <c r="A2" s="37"/>
      <c r="B2" s="41"/>
      <c r="C2" s="42"/>
      <c r="D2" s="2" t="s">
        <v>48</v>
      </c>
      <c r="E2" s="44"/>
      <c r="F2" s="44"/>
    </row>
    <row r="3" spans="1:6" ht="30.75">
      <c r="A3" s="38"/>
      <c r="B3" s="4" t="s">
        <v>52</v>
      </c>
      <c r="C3" s="5" t="s">
        <v>53</v>
      </c>
      <c r="D3" s="3" t="s">
        <v>49</v>
      </c>
      <c r="E3" s="45"/>
      <c r="F3" s="45"/>
    </row>
    <row r="4" spans="1:5" ht="12.75">
      <c r="A4" t="str">
        <f>Index!A9</f>
        <v>United States</v>
      </c>
      <c r="B4">
        <v>2.54</v>
      </c>
      <c r="C4" s="12">
        <v>2.54</v>
      </c>
      <c r="D4">
        <v>1</v>
      </c>
      <c r="E4" s="11">
        <f>IF(ISNUMBER(C4),(C4/$C$4)-1,NA())</f>
        <v>0</v>
      </c>
    </row>
    <row r="5" spans="1:5" ht="12.75">
      <c r="A5" t="str">
        <f>Index!A10</f>
        <v>Aruba</v>
      </c>
      <c r="C5" s="12"/>
      <c r="E5" s="11" t="e">
        <f aca="true" t="shared" si="0" ref="E5:E68">IF(ISNUMBER(C5),(C5/$C$4)-1,NA())</f>
        <v>#N/A</v>
      </c>
    </row>
    <row r="6" spans="1:6" ht="12.75">
      <c r="A6" t="str">
        <f>Index!A11</f>
        <v>Argentina</v>
      </c>
      <c r="B6">
        <v>2.5</v>
      </c>
      <c r="C6" s="12">
        <v>2.5</v>
      </c>
      <c r="D6">
        <v>1</v>
      </c>
      <c r="E6" s="11">
        <f t="shared" si="0"/>
        <v>-0.015748031496062964</v>
      </c>
      <c r="F6">
        <v>0.98</v>
      </c>
    </row>
    <row r="7" spans="1:6" ht="12.75">
      <c r="A7" t="str">
        <f>Index!A12</f>
        <v>Australia</v>
      </c>
      <c r="B7">
        <v>3</v>
      </c>
      <c r="C7" s="12">
        <v>1.52</v>
      </c>
      <c r="D7">
        <v>1.18</v>
      </c>
      <c r="E7" s="11">
        <f t="shared" si="0"/>
        <v>-0.40157480314960625</v>
      </c>
      <c r="F7">
        <v>1.98</v>
      </c>
    </row>
    <row r="8" spans="1:5" ht="12.75">
      <c r="A8" t="str">
        <f>Index!A13</f>
        <v>Bulgaria</v>
      </c>
      <c r="C8" s="12"/>
      <c r="E8" s="11" t="e">
        <f t="shared" si="0"/>
        <v>#N/A</v>
      </c>
    </row>
    <row r="9" spans="1:6" ht="12.75">
      <c r="A9" t="str">
        <f>Index!A14</f>
        <v>Brazil</v>
      </c>
      <c r="B9">
        <v>3.6</v>
      </c>
      <c r="C9" s="12">
        <v>1.64</v>
      </c>
      <c r="D9">
        <v>2.19</v>
      </c>
      <c r="E9" s="11">
        <f t="shared" si="0"/>
        <v>-0.35433070866141736</v>
      </c>
      <c r="F9">
        <v>1.42</v>
      </c>
    </row>
    <row r="10" spans="1:6" ht="12.75">
      <c r="A10" t="str">
        <f>Index!A15</f>
        <v>Britain</v>
      </c>
      <c r="B10">
        <v>1.99</v>
      </c>
      <c r="C10" s="12">
        <v>2.85</v>
      </c>
      <c r="D10">
        <v>1.43</v>
      </c>
      <c r="E10" s="11">
        <f t="shared" si="0"/>
        <v>0.1220472440944882</v>
      </c>
      <c r="F10">
        <v>1.28</v>
      </c>
    </row>
    <row r="11" spans="1:6" ht="12.75">
      <c r="A11" t="str">
        <f>Index!A16</f>
        <v>Canada</v>
      </c>
      <c r="B11">
        <v>3.33</v>
      </c>
      <c r="C11" s="12">
        <v>2.14</v>
      </c>
      <c r="D11">
        <v>1.56</v>
      </c>
      <c r="E11" s="11">
        <f t="shared" si="0"/>
        <v>-0.15748031496062986</v>
      </c>
      <c r="F11">
        <v>1.31</v>
      </c>
    </row>
    <row r="12" spans="1:5" ht="12.75">
      <c r="A12" t="str">
        <f>Index!A17</f>
        <v>Columbia</v>
      </c>
      <c r="C12" s="12"/>
      <c r="E12" s="11" t="e">
        <f t="shared" si="0"/>
        <v>#N/A</v>
      </c>
    </row>
    <row r="13" spans="1:5" ht="12.75">
      <c r="A13" t="str">
        <f>Index!A18</f>
        <v>Costa Rica</v>
      </c>
      <c r="C13" s="12"/>
      <c r="E13" s="11" t="e">
        <f t="shared" si="0"/>
        <v>#N/A</v>
      </c>
    </row>
    <row r="14" spans="1:5" ht="12.75">
      <c r="A14" t="str">
        <f>Index!A19</f>
        <v>Croatia</v>
      </c>
      <c r="C14" s="12"/>
      <c r="E14" s="11" t="e">
        <f t="shared" si="0"/>
        <v>#N/A</v>
      </c>
    </row>
    <row r="15" spans="1:6" ht="12.75">
      <c r="A15" t="str">
        <f>Index!A20</f>
        <v>Chile</v>
      </c>
      <c r="B15">
        <v>1260</v>
      </c>
      <c r="C15" s="12">
        <v>2.1</v>
      </c>
      <c r="D15">
        <v>601</v>
      </c>
      <c r="E15" s="11">
        <f t="shared" si="0"/>
        <v>-0.17322834645669294</v>
      </c>
      <c r="F15">
        <v>496</v>
      </c>
    </row>
    <row r="16" spans="1:6" ht="12.75">
      <c r="A16" t="str">
        <f>Index!A21</f>
        <v>China</v>
      </c>
      <c r="B16">
        <v>9.9</v>
      </c>
      <c r="C16" s="12">
        <v>1.2</v>
      </c>
      <c r="D16">
        <v>8.28</v>
      </c>
      <c r="E16" s="11">
        <f t="shared" si="0"/>
        <v>-0.5275590551181102</v>
      </c>
      <c r="F16">
        <v>3.9</v>
      </c>
    </row>
    <row r="17" spans="1:6" ht="12.75">
      <c r="A17" t="str">
        <f>Index!A22</f>
        <v>Czech Rep.</v>
      </c>
      <c r="B17">
        <v>56</v>
      </c>
      <c r="C17" s="12">
        <v>1.43</v>
      </c>
      <c r="D17">
        <v>39</v>
      </c>
      <c r="E17" s="11">
        <f t="shared" si="0"/>
        <v>-0.43700787401574803</v>
      </c>
      <c r="F17">
        <v>22</v>
      </c>
    </row>
    <row r="18" spans="1:6" ht="12.75">
      <c r="A18" t="str">
        <f>Index!A23</f>
        <v>Denmark</v>
      </c>
      <c r="B18">
        <v>24.75</v>
      </c>
      <c r="C18" s="12">
        <v>2.93</v>
      </c>
      <c r="D18">
        <v>8.46</v>
      </c>
      <c r="E18" s="11">
        <f t="shared" si="0"/>
        <v>0.15354330708661412</v>
      </c>
      <c r="F18">
        <v>9.74</v>
      </c>
    </row>
    <row r="19" spans="1:5" ht="12.75">
      <c r="A19" t="str">
        <f>Index!A24</f>
        <v>Dominican Rep</v>
      </c>
      <c r="C19" s="12"/>
      <c r="E19" s="11" t="e">
        <f t="shared" si="0"/>
        <v>#N/A</v>
      </c>
    </row>
    <row r="20" spans="1:5" ht="12.75">
      <c r="A20" t="str">
        <f>Index!A25</f>
        <v>Egypt</v>
      </c>
      <c r="C20" s="12"/>
      <c r="E20" s="11" t="e">
        <f t="shared" si="0"/>
        <v>#N/A</v>
      </c>
    </row>
    <row r="21" spans="1:5" ht="12.75">
      <c r="A21" t="str">
        <f>Index!A26</f>
        <v>Estonia</v>
      </c>
      <c r="C21" s="12"/>
      <c r="E21" s="11" t="e">
        <f t="shared" si="0"/>
        <v>#N/A</v>
      </c>
    </row>
    <row r="22" spans="1:6" ht="12.75">
      <c r="A22" t="str">
        <f>Index!A27</f>
        <v>Euro area</v>
      </c>
      <c r="B22">
        <v>2.57</v>
      </c>
      <c r="C22" s="12">
        <v>2.27</v>
      </c>
      <c r="D22">
        <v>0.88</v>
      </c>
      <c r="E22" s="11">
        <f t="shared" si="0"/>
        <v>-0.10629921259842523</v>
      </c>
      <c r="F22">
        <v>0.99</v>
      </c>
    </row>
    <row r="23" spans="1:5" ht="12.75">
      <c r="A23" t="str">
        <f>Index!A28</f>
        <v>Fiji</v>
      </c>
      <c r="C23" s="12"/>
      <c r="E23" s="11" t="e">
        <f t="shared" si="0"/>
        <v>#N/A</v>
      </c>
    </row>
    <row r="24" spans="1:5" ht="12.75">
      <c r="A24" t="str">
        <f>Index!A29</f>
        <v>Georgia</v>
      </c>
      <c r="C24" s="12"/>
      <c r="E24" s="11" t="e">
        <f t="shared" si="0"/>
        <v>#N/A</v>
      </c>
    </row>
    <row r="25" spans="1:5" ht="12.75">
      <c r="A25" t="str">
        <f>Index!A30</f>
        <v>Guatemala</v>
      </c>
      <c r="C25" s="12"/>
      <c r="E25" s="11" t="e">
        <f t="shared" si="0"/>
        <v>#N/A</v>
      </c>
    </row>
    <row r="26" spans="1:5" ht="12.75">
      <c r="A26" t="str">
        <f>Index!A31</f>
        <v>Honduras</v>
      </c>
      <c r="C26" s="12"/>
      <c r="E26" s="11" t="e">
        <f t="shared" si="0"/>
        <v>#N/A</v>
      </c>
    </row>
    <row r="27" spans="1:6" ht="12.75">
      <c r="A27" t="str">
        <f>Index!A32</f>
        <v>Hong Kong</v>
      </c>
      <c r="B27">
        <v>10.7</v>
      </c>
      <c r="C27" s="12">
        <v>1.37</v>
      </c>
      <c r="D27">
        <v>7.8</v>
      </c>
      <c r="E27" s="11">
        <f t="shared" si="0"/>
        <v>-0.4606299212598425</v>
      </c>
      <c r="F27">
        <v>4.21</v>
      </c>
    </row>
    <row r="28" spans="1:6" ht="12.75">
      <c r="A28" t="str">
        <f>Index!A33</f>
        <v>Hungary</v>
      </c>
      <c r="B28">
        <v>399</v>
      </c>
      <c r="C28" s="12">
        <v>1.32</v>
      </c>
      <c r="D28">
        <v>303</v>
      </c>
      <c r="E28" s="11">
        <f t="shared" si="0"/>
        <v>-0.4803149606299213</v>
      </c>
      <c r="F28">
        <v>157</v>
      </c>
    </row>
    <row r="29" spans="1:5" ht="12.75">
      <c r="A29" t="str">
        <f>Index!A34</f>
        <v>Iceland</v>
      </c>
      <c r="C29" s="12"/>
      <c r="E29" s="11" t="e">
        <f t="shared" si="0"/>
        <v>#N/A</v>
      </c>
    </row>
    <row r="30" spans="1:6" ht="12.75">
      <c r="A30" t="str">
        <f>Index!A35</f>
        <v>Indonesia</v>
      </c>
      <c r="B30">
        <v>14700</v>
      </c>
      <c r="C30" s="12">
        <v>1.35</v>
      </c>
      <c r="D30">
        <v>10855</v>
      </c>
      <c r="E30" s="11">
        <f t="shared" si="0"/>
        <v>-0.46850393700787396</v>
      </c>
      <c r="F30">
        <v>5787</v>
      </c>
    </row>
    <row r="31" spans="1:5" ht="12.75">
      <c r="A31" t="str">
        <f>Index!A36</f>
        <v>Jamaica</v>
      </c>
      <c r="C31" s="12"/>
      <c r="E31" s="11" t="e">
        <f t="shared" si="0"/>
        <v>#N/A</v>
      </c>
    </row>
    <row r="32" spans="1:6" ht="12.75">
      <c r="A32" t="str">
        <f>Index!A37</f>
        <v>Japan</v>
      </c>
      <c r="B32">
        <v>294</v>
      </c>
      <c r="C32" s="12">
        <v>2.38</v>
      </c>
      <c r="D32">
        <v>124</v>
      </c>
      <c r="E32" s="11">
        <f t="shared" si="0"/>
        <v>-0.06299212598425208</v>
      </c>
      <c r="F32">
        <v>116</v>
      </c>
    </row>
    <row r="33" spans="1:5" ht="12.75">
      <c r="A33" t="str">
        <f>Index!A38</f>
        <v>Jordan</v>
      </c>
      <c r="C33" s="12"/>
      <c r="E33" s="11" t="e">
        <f t="shared" si="0"/>
        <v>#N/A</v>
      </c>
    </row>
    <row r="34" spans="1:5" ht="12.75">
      <c r="A34" t="str">
        <f>Index!A39</f>
        <v>Latvia</v>
      </c>
      <c r="C34" s="12"/>
      <c r="E34" s="11" t="e">
        <f t="shared" si="0"/>
        <v>#N/A</v>
      </c>
    </row>
    <row r="35" spans="1:5" ht="12.75">
      <c r="A35" t="str">
        <f>Index!A40</f>
        <v>Lebanon</v>
      </c>
      <c r="C35" s="12"/>
      <c r="E35" s="11" t="e">
        <f t="shared" si="0"/>
        <v>#N/A</v>
      </c>
    </row>
    <row r="36" spans="1:5" ht="12.75">
      <c r="A36" t="str">
        <f>Index!A41</f>
        <v>Lithuania</v>
      </c>
      <c r="C36" s="12"/>
      <c r="E36" s="11" t="e">
        <f t="shared" si="0"/>
        <v>#N/A</v>
      </c>
    </row>
    <row r="37" spans="1:5" ht="12.75">
      <c r="A37" t="str">
        <f>Index!A42</f>
        <v>Macau</v>
      </c>
      <c r="C37" s="12"/>
      <c r="E37" s="11" t="e">
        <f t="shared" si="0"/>
        <v>#N/A</v>
      </c>
    </row>
    <row r="38" spans="1:5" ht="12.75">
      <c r="A38" t="str">
        <f>Index!A43</f>
        <v>Macedonia</v>
      </c>
      <c r="C38" s="12"/>
      <c r="E38" s="11" t="e">
        <f t="shared" si="0"/>
        <v>#N/A</v>
      </c>
    </row>
    <row r="39" spans="1:6" ht="12.75">
      <c r="A39" t="str">
        <f>Index!A44</f>
        <v>Malaysia</v>
      </c>
      <c r="B39">
        <v>4.52</v>
      </c>
      <c r="C39" s="12">
        <v>1.19</v>
      </c>
      <c r="D39">
        <v>3.8</v>
      </c>
      <c r="E39" s="11">
        <f t="shared" si="0"/>
        <v>-0.531496062992126</v>
      </c>
      <c r="F39">
        <v>1.78</v>
      </c>
    </row>
    <row r="40" spans="1:6" ht="12.75">
      <c r="A40" t="str">
        <f>Index!A45</f>
        <v>Mexico</v>
      </c>
      <c r="B40">
        <v>21.9</v>
      </c>
      <c r="C40" s="12">
        <v>2.36</v>
      </c>
      <c r="D40">
        <v>9.29</v>
      </c>
      <c r="E40" s="11">
        <f t="shared" si="0"/>
        <v>-0.07086614173228356</v>
      </c>
      <c r="F40">
        <v>8.62</v>
      </c>
    </row>
    <row r="41" spans="1:5" ht="12.75">
      <c r="A41" t="str">
        <f>Index!A46</f>
        <v>Moldava</v>
      </c>
      <c r="C41" s="12"/>
      <c r="E41" s="11" t="e">
        <f t="shared" si="0"/>
        <v>#N/A</v>
      </c>
    </row>
    <row r="42" spans="1:5" ht="12.75">
      <c r="A42" t="str">
        <f>Index!A47</f>
        <v>Morocco</v>
      </c>
      <c r="C42" s="12"/>
      <c r="E42" s="11" t="e">
        <f t="shared" si="0"/>
        <v>#N/A</v>
      </c>
    </row>
    <row r="43" spans="1:6" ht="12.75">
      <c r="A43" t="str">
        <f>Index!A48</f>
        <v>New Zealand</v>
      </c>
      <c r="B43">
        <v>3.6</v>
      </c>
      <c r="C43" s="12">
        <v>1.46</v>
      </c>
      <c r="D43">
        <v>2.47</v>
      </c>
      <c r="E43" s="11">
        <f t="shared" si="0"/>
        <v>-0.4251968503937008</v>
      </c>
      <c r="F43">
        <v>1.42</v>
      </c>
    </row>
    <row r="44" spans="1:5" ht="12.75">
      <c r="A44" t="str">
        <f>Index!A49</f>
        <v>Nicaragua</v>
      </c>
      <c r="C44" s="12"/>
      <c r="E44" s="11" t="e">
        <f t="shared" si="0"/>
        <v>#N/A</v>
      </c>
    </row>
    <row r="45" spans="1:5" ht="12.75">
      <c r="A45" t="str">
        <f>Index!A50</f>
        <v>Norway</v>
      </c>
      <c r="C45" s="12"/>
      <c r="E45" s="11" t="e">
        <f t="shared" si="0"/>
        <v>#N/A</v>
      </c>
    </row>
    <row r="46" spans="1:5" ht="12.75">
      <c r="A46" t="str">
        <f>Index!A51</f>
        <v>Pakistan</v>
      </c>
      <c r="C46" s="12"/>
      <c r="E46" s="11" t="e">
        <f t="shared" si="0"/>
        <v>#N/A</v>
      </c>
    </row>
    <row r="47" spans="1:5" ht="12.75">
      <c r="A47" t="str">
        <f>Index!A52</f>
        <v>Paraguay</v>
      </c>
      <c r="C47" s="12"/>
      <c r="E47" s="11" t="e">
        <f t="shared" si="0"/>
        <v>#N/A</v>
      </c>
    </row>
    <row r="48" spans="1:5" ht="12.75">
      <c r="A48" t="str">
        <f>Index!A53</f>
        <v>Peru</v>
      </c>
      <c r="C48" s="12"/>
      <c r="E48" s="11" t="e">
        <f t="shared" si="0"/>
        <v>#N/A</v>
      </c>
    </row>
    <row r="49" spans="1:6" ht="12.75">
      <c r="A49" t="str">
        <f>Index!A54</f>
        <v>Phillipines</v>
      </c>
      <c r="B49">
        <v>59</v>
      </c>
      <c r="C49" s="12">
        <v>1.17</v>
      </c>
      <c r="D49">
        <v>50.3</v>
      </c>
      <c r="E49" s="11">
        <f t="shared" si="0"/>
        <v>-0.5393700787401575</v>
      </c>
      <c r="F49">
        <v>23.2</v>
      </c>
    </row>
    <row r="50" spans="1:6" ht="12.75">
      <c r="A50" t="str">
        <f>Index!A55</f>
        <v>Poland</v>
      </c>
      <c r="B50">
        <v>5.9</v>
      </c>
      <c r="C50" s="12">
        <v>1.46</v>
      </c>
      <c r="D50">
        <v>4.03</v>
      </c>
      <c r="E50" s="11">
        <f t="shared" si="0"/>
        <v>-0.4251968503937008</v>
      </c>
      <c r="F50">
        <v>2.32</v>
      </c>
    </row>
    <row r="51" spans="1:5" ht="12.75">
      <c r="A51" t="str">
        <f>Index!A56</f>
        <v>Qatar</v>
      </c>
      <c r="C51" s="12"/>
      <c r="E51" s="11" t="e">
        <f t="shared" si="0"/>
        <v>#N/A</v>
      </c>
    </row>
    <row r="52" spans="1:6" ht="12.75">
      <c r="A52" t="str">
        <f>Index!A57</f>
        <v>Russia</v>
      </c>
      <c r="B52">
        <v>35</v>
      </c>
      <c r="C52" s="12">
        <v>1.21</v>
      </c>
      <c r="D52">
        <v>28.9</v>
      </c>
      <c r="E52" s="11">
        <f t="shared" si="0"/>
        <v>-0.5236220472440944</v>
      </c>
      <c r="F52">
        <v>13.8</v>
      </c>
    </row>
    <row r="53" spans="1:5" ht="12.75">
      <c r="A53" t="str">
        <f>Index!A58</f>
        <v>Saudi Arabia</v>
      </c>
      <c r="C53" s="12"/>
      <c r="E53" s="11" t="e">
        <f t="shared" si="0"/>
        <v>#N/A</v>
      </c>
    </row>
    <row r="54" spans="1:5" ht="12.75">
      <c r="A54" t="str">
        <f>Index!A59</f>
        <v>Serbia</v>
      </c>
      <c r="C54" s="12"/>
      <c r="E54" s="11" t="e">
        <f t="shared" si="0"/>
        <v>#N/A</v>
      </c>
    </row>
    <row r="55" spans="1:6" ht="12.75">
      <c r="A55" t="str">
        <f>Index!A60</f>
        <v>Singapore</v>
      </c>
      <c r="B55">
        <v>3.3</v>
      </c>
      <c r="C55" s="12">
        <v>1.82</v>
      </c>
      <c r="D55">
        <v>1.81</v>
      </c>
      <c r="E55" s="11">
        <f t="shared" si="0"/>
        <v>-0.2834645669291338</v>
      </c>
      <c r="F55">
        <v>1.3</v>
      </c>
    </row>
    <row r="56" spans="1:5" ht="12.75">
      <c r="A56" t="str">
        <f>Index!A61</f>
        <v>Slovakia</v>
      </c>
      <c r="C56" s="12"/>
      <c r="E56" s="11" t="e">
        <f t="shared" si="0"/>
        <v>#N/A</v>
      </c>
    </row>
    <row r="57" spans="1:5" ht="12.75">
      <c r="A57" t="str">
        <f>Index!A62</f>
        <v>Slovenia</v>
      </c>
      <c r="C57" s="12"/>
      <c r="E57" s="11" t="e">
        <f t="shared" si="0"/>
        <v>#N/A</v>
      </c>
    </row>
    <row r="58" spans="1:6" ht="12.75">
      <c r="A58" t="str">
        <f>Index!A63</f>
        <v>South Africa</v>
      </c>
      <c r="B58">
        <v>9.7</v>
      </c>
      <c r="C58" s="12">
        <v>1.19</v>
      </c>
      <c r="D58">
        <v>8.13</v>
      </c>
      <c r="E58" s="11">
        <f t="shared" si="0"/>
        <v>-0.531496062992126</v>
      </c>
      <c r="F58">
        <v>3.82</v>
      </c>
    </row>
    <row r="59" spans="1:6" ht="12.75">
      <c r="A59" t="str">
        <f>Index!A64</f>
        <v>South Korea</v>
      </c>
      <c r="B59">
        <v>3000</v>
      </c>
      <c r="C59" s="12">
        <v>2.27</v>
      </c>
      <c r="D59">
        <v>1325</v>
      </c>
      <c r="E59" s="11">
        <f t="shared" si="0"/>
        <v>-0.10629921259842523</v>
      </c>
      <c r="F59">
        <v>1181</v>
      </c>
    </row>
    <row r="60" spans="1:5" ht="12.75">
      <c r="A60" t="str">
        <f>Index!A65</f>
        <v>Sri Lanka</v>
      </c>
      <c r="C60" s="12"/>
      <c r="E60" s="11" t="e">
        <f t="shared" si="0"/>
        <v>#N/A</v>
      </c>
    </row>
    <row r="61" spans="1:6" ht="12.75">
      <c r="A61" t="str">
        <f>Index!A66</f>
        <v>Sweden</v>
      </c>
      <c r="B61">
        <v>24</v>
      </c>
      <c r="C61" s="12">
        <v>2.33</v>
      </c>
      <c r="D61">
        <v>10.28</v>
      </c>
      <c r="E61" s="11">
        <f t="shared" si="0"/>
        <v>-0.08267716535433067</v>
      </c>
      <c r="F61">
        <v>9.45</v>
      </c>
    </row>
    <row r="62" spans="1:6" ht="12.75">
      <c r="A62" t="str">
        <f>Index!A67</f>
        <v>Switzerland</v>
      </c>
      <c r="B62">
        <v>6.3</v>
      </c>
      <c r="C62" s="12">
        <v>3.65</v>
      </c>
      <c r="D62">
        <v>1.73</v>
      </c>
      <c r="E62" s="11">
        <f t="shared" si="0"/>
        <v>0.4370078740157479</v>
      </c>
      <c r="F62">
        <v>2.48</v>
      </c>
    </row>
    <row r="63" spans="1:6" ht="12.75">
      <c r="A63" t="str">
        <f>Index!A68</f>
        <v>Taiwan</v>
      </c>
      <c r="B63">
        <v>70</v>
      </c>
      <c r="C63" s="12">
        <v>2.13</v>
      </c>
      <c r="D63">
        <v>32.9</v>
      </c>
      <c r="E63" s="11">
        <f t="shared" si="0"/>
        <v>-0.16141732283464572</v>
      </c>
      <c r="F63">
        <v>27.6</v>
      </c>
    </row>
    <row r="64" spans="1:6" ht="12.75">
      <c r="A64" t="str">
        <f>Index!A69</f>
        <v>Thailand</v>
      </c>
      <c r="B64">
        <v>55</v>
      </c>
      <c r="C64" s="12">
        <v>1.21</v>
      </c>
      <c r="D64">
        <v>45.5</v>
      </c>
      <c r="E64" s="11">
        <f t="shared" si="0"/>
        <v>-0.5236220472440944</v>
      </c>
      <c r="F64">
        <v>21.7</v>
      </c>
    </row>
    <row r="65" spans="1:5" ht="12.75">
      <c r="A65" t="str">
        <f>Index!A70</f>
        <v>Turkey</v>
      </c>
      <c r="C65" s="12"/>
      <c r="E65" s="11" t="e">
        <f t="shared" si="0"/>
        <v>#N/A</v>
      </c>
    </row>
    <row r="66" spans="1:5" ht="12.75">
      <c r="A66" t="str">
        <f>Index!A71</f>
        <v>Ukraine</v>
      </c>
      <c r="C66" s="12"/>
      <c r="E66" s="11" t="e">
        <f t="shared" si="0"/>
        <v>#N/A</v>
      </c>
    </row>
    <row r="67" spans="1:5" ht="12.75">
      <c r="A67" t="str">
        <f>Index!A72</f>
        <v>UAE</v>
      </c>
      <c r="C67" s="12"/>
      <c r="E67" s="11" t="e">
        <f t="shared" si="0"/>
        <v>#N/A</v>
      </c>
    </row>
    <row r="68" spans="1:5" ht="12.75">
      <c r="A68" t="str">
        <f>Index!A73</f>
        <v>Uruguay</v>
      </c>
      <c r="C68" s="12"/>
      <c r="E68" s="11" t="e">
        <f t="shared" si="0"/>
        <v>#N/A</v>
      </c>
    </row>
    <row r="69" spans="1:5" ht="12.75">
      <c r="A69" t="str">
        <f>Index!A74</f>
        <v>Venezuela</v>
      </c>
      <c r="C69" s="12"/>
      <c r="E69" s="11" t="e">
        <f aca="true" t="shared" si="1" ref="E69:E95">IF(ISNUMBER(C69),(C69/$C$4)-1,NA())</f>
        <v>#N/A</v>
      </c>
    </row>
    <row r="70" spans="1:5" ht="12.75">
      <c r="A70">
        <f>Index!A75</f>
        <v>0</v>
      </c>
      <c r="C70" s="12"/>
      <c r="E70" s="11" t="e">
        <f t="shared" si="1"/>
        <v>#N/A</v>
      </c>
    </row>
    <row r="71" spans="1:5" ht="12.75">
      <c r="A71">
        <f>Index!A76</f>
        <v>0</v>
      </c>
      <c r="C71" s="12"/>
      <c r="E71" s="11" t="e">
        <f t="shared" si="1"/>
        <v>#N/A</v>
      </c>
    </row>
    <row r="72" spans="1:5" ht="12.75">
      <c r="A72">
        <f>Index!A77</f>
        <v>0</v>
      </c>
      <c r="C72" s="12"/>
      <c r="E72" s="11" t="e">
        <f t="shared" si="1"/>
        <v>#N/A</v>
      </c>
    </row>
    <row r="73" spans="1:5" ht="12.75">
      <c r="A73">
        <f>Index!A78</f>
        <v>0</v>
      </c>
      <c r="C73" s="12"/>
      <c r="E73" s="11" t="e">
        <f t="shared" si="1"/>
        <v>#N/A</v>
      </c>
    </row>
    <row r="74" spans="1:5" ht="12.75">
      <c r="A74">
        <f>Index!A79</f>
        <v>0</v>
      </c>
      <c r="C74" s="12"/>
      <c r="E74" s="11" t="e">
        <f t="shared" si="1"/>
        <v>#N/A</v>
      </c>
    </row>
    <row r="75" spans="1:5" ht="12.75">
      <c r="A75">
        <f>Index!A80</f>
        <v>0</v>
      </c>
      <c r="C75" s="12"/>
      <c r="E75" s="11" t="e">
        <f t="shared" si="1"/>
        <v>#N/A</v>
      </c>
    </row>
    <row r="76" spans="1:5" ht="12.75">
      <c r="A76">
        <f>Index!A81</f>
        <v>0</v>
      </c>
      <c r="C76" s="12"/>
      <c r="E76" s="11" t="e">
        <f t="shared" si="1"/>
        <v>#N/A</v>
      </c>
    </row>
    <row r="77" spans="1:5" ht="12.75">
      <c r="A77">
        <f>Index!A82</f>
        <v>0</v>
      </c>
      <c r="C77" s="12"/>
      <c r="E77" s="11" t="e">
        <f t="shared" si="1"/>
        <v>#N/A</v>
      </c>
    </row>
    <row r="78" spans="1:5" ht="12.75">
      <c r="A78">
        <f>Index!A83</f>
        <v>0</v>
      </c>
      <c r="C78" s="12"/>
      <c r="E78" s="11" t="e">
        <f t="shared" si="1"/>
        <v>#N/A</v>
      </c>
    </row>
    <row r="79" spans="1:5" ht="12.75">
      <c r="A79">
        <f>Index!A84</f>
        <v>0</v>
      </c>
      <c r="C79" s="12"/>
      <c r="E79" s="11" t="e">
        <f t="shared" si="1"/>
        <v>#N/A</v>
      </c>
    </row>
    <row r="80" spans="1:5" ht="12.75">
      <c r="A80">
        <f>Index!A85</f>
        <v>0</v>
      </c>
      <c r="C80" s="12"/>
      <c r="E80" s="11" t="e">
        <f t="shared" si="1"/>
        <v>#N/A</v>
      </c>
    </row>
    <row r="81" spans="1:5" ht="12.75">
      <c r="A81">
        <f>Index!A86</f>
        <v>0</v>
      </c>
      <c r="C81" s="12"/>
      <c r="E81" s="11" t="e">
        <f t="shared" si="1"/>
        <v>#N/A</v>
      </c>
    </row>
    <row r="82" spans="1:5" ht="12.75">
      <c r="A82">
        <f>Index!A87</f>
        <v>0</v>
      </c>
      <c r="C82" s="12"/>
      <c r="E82" s="11" t="e">
        <f t="shared" si="1"/>
        <v>#N/A</v>
      </c>
    </row>
    <row r="83" spans="1:5" ht="12.75">
      <c r="A83">
        <f>Index!A88</f>
        <v>0</v>
      </c>
      <c r="C83" s="12"/>
      <c r="E83" s="11" t="e">
        <f t="shared" si="1"/>
        <v>#N/A</v>
      </c>
    </row>
    <row r="84" spans="1:5" ht="12.75">
      <c r="A84">
        <f>Index!A89</f>
        <v>0</v>
      </c>
      <c r="C84" s="12"/>
      <c r="E84" s="11" t="e">
        <f t="shared" si="1"/>
        <v>#N/A</v>
      </c>
    </row>
    <row r="85" spans="1:5" ht="12.75">
      <c r="A85">
        <f>Index!A90</f>
        <v>0</v>
      </c>
      <c r="C85" s="12"/>
      <c r="E85" s="11" t="e">
        <f t="shared" si="1"/>
        <v>#N/A</v>
      </c>
    </row>
    <row r="86" spans="1:5" ht="12.75">
      <c r="A86">
        <f>Index!A91</f>
        <v>0</v>
      </c>
      <c r="C86" s="12"/>
      <c r="E86" s="11" t="e">
        <f t="shared" si="1"/>
        <v>#N/A</v>
      </c>
    </row>
    <row r="87" spans="1:5" ht="12.75">
      <c r="A87">
        <f>Index!A92</f>
        <v>0</v>
      </c>
      <c r="C87" s="12"/>
      <c r="E87" s="11" t="e">
        <f t="shared" si="1"/>
        <v>#N/A</v>
      </c>
    </row>
    <row r="88" spans="1:5" ht="12.75">
      <c r="A88">
        <f>Index!A93</f>
        <v>0</v>
      </c>
      <c r="C88" s="12"/>
      <c r="E88" s="11" t="e">
        <f t="shared" si="1"/>
        <v>#N/A</v>
      </c>
    </row>
    <row r="89" spans="1:5" ht="12.75">
      <c r="A89">
        <f>Index!A94</f>
        <v>0</v>
      </c>
      <c r="C89" s="12"/>
      <c r="E89" s="11" t="e">
        <f t="shared" si="1"/>
        <v>#N/A</v>
      </c>
    </row>
    <row r="90" spans="1:5" ht="12.75">
      <c r="A90">
        <f>Index!A95</f>
        <v>0</v>
      </c>
      <c r="C90" s="12"/>
      <c r="E90" s="11" t="e">
        <f t="shared" si="1"/>
        <v>#N/A</v>
      </c>
    </row>
    <row r="91" spans="1:5" ht="12.75">
      <c r="A91">
        <f>Index!A96</f>
        <v>0</v>
      </c>
      <c r="C91" s="12"/>
      <c r="E91" s="11" t="e">
        <f t="shared" si="1"/>
        <v>#N/A</v>
      </c>
    </row>
    <row r="92" spans="1:5" ht="12.75">
      <c r="A92">
        <f>Index!A97</f>
        <v>0</v>
      </c>
      <c r="C92" s="12"/>
      <c r="E92" s="11" t="e">
        <f t="shared" si="1"/>
        <v>#N/A</v>
      </c>
    </row>
    <row r="93" spans="1:5" ht="12.75">
      <c r="A93">
        <f>Index!A98</f>
        <v>0</v>
      </c>
      <c r="C93" s="12"/>
      <c r="E93" s="11" t="e">
        <f t="shared" si="1"/>
        <v>#N/A</v>
      </c>
    </row>
    <row r="94" spans="1:5" ht="12.75">
      <c r="A94">
        <f>Index!A99</f>
        <v>0</v>
      </c>
      <c r="C94" s="12"/>
      <c r="E94" s="11" t="e">
        <f t="shared" si="1"/>
        <v>#N/A</v>
      </c>
    </row>
    <row r="95" spans="1:5" ht="12.75">
      <c r="A95">
        <f>Index!A100</f>
        <v>0</v>
      </c>
      <c r="C95" s="12"/>
      <c r="E95" s="11" t="e">
        <f t="shared" si="1"/>
        <v>#N/A</v>
      </c>
    </row>
    <row r="96" ht="12.75">
      <c r="A96" t="str">
        <f>Index!A101</f>
        <v>How to read this table:</v>
      </c>
    </row>
    <row r="97" ht="12.75">
      <c r="A97" t="str">
        <f>Index!A102</f>
        <v>In this case, the goods is the Big Mac. For example, if a BigMac costs €2.75 in the countries that use Euro and costs $2.65 in US, then the PPP exchange rate would be 2.75/2.65 = 1.0377.</v>
      </c>
    </row>
    <row r="98" ht="12.75">
      <c r="A98" t="str">
        <f>Index!A103</f>
        <v>If the actual exchange rate is lower, then the BigMac theory says that you should expect the value of the Euro to go up until it reaches the PPP exchange rate. If the actual exchange rate is higher, then the BigMac theory says that you should expect the value of the Euro to go down until it reaches the PPP exchange rate.</v>
      </c>
    </row>
    <row r="100" ht="12.75">
      <c r="A100" t="str">
        <f>Index!A105</f>
        <v>The Over/Under valuation against the dollar is calculated as:</v>
      </c>
    </row>
  </sheetData>
  <mergeCells count="4">
    <mergeCell ref="A1:A3"/>
    <mergeCell ref="B1:C2"/>
    <mergeCell ref="E1:E3"/>
    <mergeCell ref="F1:F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00"/>
  <sheetViews>
    <sheetView workbookViewId="0" topLeftCell="A1">
      <pane ySplit="3" topLeftCell="BM4" activePane="bottomLeft" state="frozen"/>
      <selection pane="topLeft" activeCell="A1" sqref="A1"/>
      <selection pane="bottomLeft" activeCell="E7" sqref="E7"/>
    </sheetView>
  </sheetViews>
  <sheetFormatPr defaultColWidth="9.140625" defaultRowHeight="12.75"/>
  <cols>
    <col min="1" max="1" width="14.7109375" style="0" customWidth="1"/>
    <col min="2" max="2" width="11.140625" style="0" customWidth="1"/>
  </cols>
  <sheetData>
    <row r="1" spans="1:6" ht="12.75">
      <c r="A1" s="36" t="s">
        <v>45</v>
      </c>
      <c r="B1" s="39" t="s">
        <v>46</v>
      </c>
      <c r="C1" s="40"/>
      <c r="D1" s="1" t="s">
        <v>47</v>
      </c>
      <c r="E1" s="43" t="s">
        <v>50</v>
      </c>
      <c r="F1" s="43" t="s">
        <v>51</v>
      </c>
    </row>
    <row r="2" spans="1:6" ht="16.5">
      <c r="A2" s="37"/>
      <c r="B2" s="41"/>
      <c r="C2" s="42"/>
      <c r="D2" s="2" t="s">
        <v>48</v>
      </c>
      <c r="E2" s="44"/>
      <c r="F2" s="44"/>
    </row>
    <row r="3" spans="1:6" ht="30.75">
      <c r="A3" s="38"/>
      <c r="B3" s="4" t="s">
        <v>52</v>
      </c>
      <c r="C3" s="5" t="s">
        <v>53</v>
      </c>
      <c r="D3" s="3" t="s">
        <v>49</v>
      </c>
      <c r="E3" s="45"/>
      <c r="F3" s="45"/>
    </row>
    <row r="4" spans="1:6" ht="12.75">
      <c r="A4" t="str">
        <f>Index!A9</f>
        <v>United States</v>
      </c>
      <c r="B4">
        <v>2.51</v>
      </c>
      <c r="C4" s="12">
        <v>2.51</v>
      </c>
      <c r="D4">
        <v>1</v>
      </c>
      <c r="E4" s="11">
        <f>IF(ISNUMBER(C4),(C4/$C$4)-1,NA())</f>
        <v>0</v>
      </c>
      <c r="F4">
        <v>1</v>
      </c>
    </row>
    <row r="5" spans="1:5" ht="12.75">
      <c r="A5" t="str">
        <f>Index!A10</f>
        <v>Aruba</v>
      </c>
      <c r="C5" s="12"/>
      <c r="E5" s="11" t="e">
        <f aca="true" t="shared" si="0" ref="E5:E68">IF(ISNUMBER(C5),(C5/$C$4)-1,NA())</f>
        <v>#N/A</v>
      </c>
    </row>
    <row r="6" spans="1:6" ht="12.75">
      <c r="A6" t="str">
        <f>Index!A11</f>
        <v>Argentina</v>
      </c>
      <c r="B6">
        <v>2.5</v>
      </c>
      <c r="C6" s="12">
        <v>2.5</v>
      </c>
      <c r="D6">
        <v>1</v>
      </c>
      <c r="E6" s="11">
        <f t="shared" si="0"/>
        <v>-0.003984063745019806</v>
      </c>
      <c r="F6">
        <v>1</v>
      </c>
    </row>
    <row r="7" spans="1:6" ht="12.75">
      <c r="A7" t="str">
        <f>Index!A12</f>
        <v>Australia</v>
      </c>
      <c r="B7">
        <v>2.59</v>
      </c>
      <c r="C7" s="12">
        <v>1.54</v>
      </c>
      <c r="D7">
        <v>1.68</v>
      </c>
      <c r="E7" s="11">
        <f t="shared" si="0"/>
        <v>-0.38645418326693215</v>
      </c>
      <c r="F7">
        <v>1.03</v>
      </c>
    </row>
    <row r="8" spans="1:5" ht="12.75">
      <c r="A8" t="str">
        <f>Index!A13</f>
        <v>Bulgaria</v>
      </c>
      <c r="C8" s="12"/>
      <c r="E8" s="11" t="e">
        <f t="shared" si="0"/>
        <v>#N/A</v>
      </c>
    </row>
    <row r="9" spans="1:6" ht="12.75">
      <c r="A9" t="str">
        <f>Index!A14</f>
        <v>Brazil</v>
      </c>
      <c r="B9">
        <v>2.95</v>
      </c>
      <c r="C9" s="12">
        <v>1.65</v>
      </c>
      <c r="D9">
        <v>1.79</v>
      </c>
      <c r="E9" s="11">
        <f t="shared" si="0"/>
        <v>-0.3426294820717132</v>
      </c>
      <c r="F9">
        <v>1.18</v>
      </c>
    </row>
    <row r="10" spans="1:6" ht="12.75">
      <c r="A10" t="str">
        <f>Index!A15</f>
        <v>Britain</v>
      </c>
      <c r="B10">
        <v>1.9</v>
      </c>
      <c r="C10" s="12">
        <v>3</v>
      </c>
      <c r="D10">
        <v>1.58</v>
      </c>
      <c r="E10" s="11">
        <f t="shared" si="0"/>
        <v>0.19521912350597614</v>
      </c>
      <c r="F10">
        <v>1.32</v>
      </c>
    </row>
    <row r="11" spans="1:6" ht="12.75">
      <c r="A11" t="str">
        <f>Index!A16</f>
        <v>Canada</v>
      </c>
      <c r="B11">
        <v>2.85</v>
      </c>
      <c r="C11" s="12">
        <v>1.94</v>
      </c>
      <c r="D11">
        <v>1.47</v>
      </c>
      <c r="E11" s="11">
        <f t="shared" si="0"/>
        <v>-0.22709163346613537</v>
      </c>
      <c r="F11">
        <v>1.14</v>
      </c>
    </row>
    <row r="12" spans="1:5" ht="12.75">
      <c r="A12" t="str">
        <f>Index!A17</f>
        <v>Columbia</v>
      </c>
      <c r="C12" s="12"/>
      <c r="E12" s="11" t="e">
        <f t="shared" si="0"/>
        <v>#N/A</v>
      </c>
    </row>
    <row r="13" spans="1:5" ht="12.75">
      <c r="A13" t="str">
        <f>Index!A18</f>
        <v>Costa Rica</v>
      </c>
      <c r="C13" s="12"/>
      <c r="E13" s="11" t="e">
        <f t="shared" si="0"/>
        <v>#N/A</v>
      </c>
    </row>
    <row r="14" spans="1:5" ht="12.75">
      <c r="A14" t="str">
        <f>Index!A19</f>
        <v>Croatia</v>
      </c>
      <c r="C14" s="12"/>
      <c r="E14" s="11" t="e">
        <f t="shared" si="0"/>
        <v>#N/A</v>
      </c>
    </row>
    <row r="15" spans="1:6" ht="12.75">
      <c r="A15" t="str">
        <f>Index!A20</f>
        <v>Chile</v>
      </c>
      <c r="B15">
        <v>1260</v>
      </c>
      <c r="C15" s="12">
        <v>2.45</v>
      </c>
      <c r="D15">
        <v>514</v>
      </c>
      <c r="E15" s="11">
        <f t="shared" si="0"/>
        <v>-0.02390438247011939</v>
      </c>
      <c r="F15">
        <v>5.02</v>
      </c>
    </row>
    <row r="16" spans="1:6" ht="12.75">
      <c r="A16" t="str">
        <f>Index!A21</f>
        <v>China</v>
      </c>
      <c r="B16">
        <v>9.9</v>
      </c>
      <c r="C16" s="12">
        <v>1.2</v>
      </c>
      <c r="D16">
        <v>8.28</v>
      </c>
      <c r="E16" s="11">
        <f t="shared" si="0"/>
        <v>-0.5219123505976095</v>
      </c>
      <c r="F16">
        <v>3.94</v>
      </c>
    </row>
    <row r="17" spans="1:6" ht="12.75">
      <c r="A17" t="str">
        <f>Index!A22</f>
        <v>Czech Rep.</v>
      </c>
      <c r="B17">
        <v>54.37</v>
      </c>
      <c r="C17" s="12">
        <v>1.39</v>
      </c>
      <c r="D17">
        <v>39.1</v>
      </c>
      <c r="E17" s="11">
        <f t="shared" si="0"/>
        <v>-0.446215139442231</v>
      </c>
      <c r="F17">
        <v>21.7</v>
      </c>
    </row>
    <row r="18" spans="1:6" ht="12.75">
      <c r="A18" t="str">
        <f>Index!A23</f>
        <v>Denmark</v>
      </c>
      <c r="B18">
        <v>24.75</v>
      </c>
      <c r="C18" s="12">
        <v>3.08</v>
      </c>
      <c r="D18">
        <v>8.04</v>
      </c>
      <c r="E18" s="11">
        <f t="shared" si="0"/>
        <v>0.2270916334661357</v>
      </c>
      <c r="F18">
        <v>9.86</v>
      </c>
    </row>
    <row r="19" spans="1:5" ht="12.75">
      <c r="A19" t="str">
        <f>Index!A24</f>
        <v>Dominican Rep</v>
      </c>
      <c r="C19" s="12"/>
      <c r="E19" s="11" t="e">
        <f t="shared" si="0"/>
        <v>#N/A</v>
      </c>
    </row>
    <row r="20" spans="1:5" ht="12.75">
      <c r="A20" t="str">
        <f>Index!A25</f>
        <v>Egypt</v>
      </c>
      <c r="C20" s="12"/>
      <c r="E20" s="11" t="e">
        <f t="shared" si="0"/>
        <v>#N/A</v>
      </c>
    </row>
    <row r="21" spans="1:5" ht="12.75">
      <c r="A21" t="str">
        <f>Index!A26</f>
        <v>Estonia</v>
      </c>
      <c r="C21" s="12"/>
      <c r="E21" s="11" t="e">
        <f t="shared" si="0"/>
        <v>#N/A</v>
      </c>
    </row>
    <row r="22" spans="1:6" ht="12.75">
      <c r="A22" t="str">
        <f>Index!A27</f>
        <v>Euro area</v>
      </c>
      <c r="B22">
        <v>2.56</v>
      </c>
      <c r="C22" s="12">
        <v>2.37</v>
      </c>
      <c r="D22">
        <v>0.93</v>
      </c>
      <c r="E22" s="11">
        <f t="shared" si="0"/>
        <v>-0.055776892430278724</v>
      </c>
      <c r="F22">
        <v>0.98</v>
      </c>
    </row>
    <row r="23" spans="1:5" ht="12.75">
      <c r="A23" t="str">
        <f>Index!A28</f>
        <v>Fiji</v>
      </c>
      <c r="C23" s="12"/>
      <c r="E23" s="11" t="e">
        <f t="shared" si="0"/>
        <v>#N/A</v>
      </c>
    </row>
    <row r="24" spans="1:5" ht="12.75">
      <c r="A24" t="str">
        <f>Index!A29</f>
        <v>Georgia</v>
      </c>
      <c r="C24" s="12"/>
      <c r="E24" s="11" t="e">
        <f t="shared" si="0"/>
        <v>#N/A</v>
      </c>
    </row>
    <row r="25" spans="1:5" ht="12.75">
      <c r="A25" t="str">
        <f>Index!A30</f>
        <v>Guatemala</v>
      </c>
      <c r="C25" s="12"/>
      <c r="E25" s="11" t="e">
        <f t="shared" si="0"/>
        <v>#N/A</v>
      </c>
    </row>
    <row r="26" spans="1:5" ht="12.75">
      <c r="A26" t="str">
        <f>Index!A31</f>
        <v>Honduras</v>
      </c>
      <c r="C26" s="12"/>
      <c r="E26" s="11" t="e">
        <f t="shared" si="0"/>
        <v>#N/A</v>
      </c>
    </row>
    <row r="27" spans="1:6" ht="12.75">
      <c r="A27" t="str">
        <f>Index!A32</f>
        <v>Hong Kong</v>
      </c>
      <c r="B27">
        <v>10.2</v>
      </c>
      <c r="C27" s="12">
        <v>1.31</v>
      </c>
      <c r="D27">
        <v>7.79</v>
      </c>
      <c r="E27" s="11">
        <f t="shared" si="0"/>
        <v>-0.47808764940239035</v>
      </c>
      <c r="F27">
        <v>4.06</v>
      </c>
    </row>
    <row r="28" spans="1:6" ht="12.75">
      <c r="A28" t="str">
        <f>Index!A33</f>
        <v>Hungary</v>
      </c>
      <c r="B28">
        <v>339</v>
      </c>
      <c r="C28" s="12">
        <v>1.21</v>
      </c>
      <c r="D28">
        <v>135</v>
      </c>
      <c r="E28" s="11">
        <f t="shared" si="0"/>
        <v>-0.5179282868525896</v>
      </c>
      <c r="F28">
        <v>279</v>
      </c>
    </row>
    <row r="29" spans="1:5" ht="12.75">
      <c r="A29" t="str">
        <f>Index!A34</f>
        <v>Iceland</v>
      </c>
      <c r="C29" s="12"/>
      <c r="E29" s="11" t="e">
        <f t="shared" si="0"/>
        <v>#N/A</v>
      </c>
    </row>
    <row r="30" spans="1:6" ht="12.75">
      <c r="A30" t="str">
        <f>Index!A35</f>
        <v>Indonesia</v>
      </c>
      <c r="B30">
        <v>14500</v>
      </c>
      <c r="C30" s="12">
        <v>1.83</v>
      </c>
      <c r="D30">
        <v>7945</v>
      </c>
      <c r="E30" s="11">
        <f t="shared" si="0"/>
        <v>-0.27091633466135445</v>
      </c>
      <c r="F30">
        <v>5777</v>
      </c>
    </row>
    <row r="31" spans="1:5" ht="12.75">
      <c r="A31" t="str">
        <f>Index!A36</f>
        <v>Jamaica</v>
      </c>
      <c r="C31" s="12"/>
      <c r="E31" s="11" t="e">
        <f t="shared" si="0"/>
        <v>#N/A</v>
      </c>
    </row>
    <row r="32" spans="1:6" ht="12.75">
      <c r="A32" t="str">
        <f>Index!A37</f>
        <v>Japan</v>
      </c>
      <c r="B32">
        <v>294</v>
      </c>
      <c r="C32" s="12">
        <v>2.78</v>
      </c>
      <c r="D32">
        <v>106</v>
      </c>
      <c r="E32" s="11">
        <f t="shared" si="0"/>
        <v>0.10756972111553798</v>
      </c>
      <c r="F32">
        <v>117</v>
      </c>
    </row>
    <row r="33" spans="1:5" ht="12.75">
      <c r="A33" t="str">
        <f>Index!A38</f>
        <v>Jordan</v>
      </c>
      <c r="C33" s="12"/>
      <c r="E33" s="11" t="e">
        <f t="shared" si="0"/>
        <v>#N/A</v>
      </c>
    </row>
    <row r="34" spans="1:5" ht="12.75">
      <c r="A34" t="str">
        <f>Index!A39</f>
        <v>Latvia</v>
      </c>
      <c r="C34" s="12"/>
      <c r="E34" s="11" t="e">
        <f t="shared" si="0"/>
        <v>#N/A</v>
      </c>
    </row>
    <row r="35" spans="1:5" ht="12.75">
      <c r="A35" t="str">
        <f>Index!A40</f>
        <v>Lebanon</v>
      </c>
      <c r="C35" s="12"/>
      <c r="E35" s="11" t="e">
        <f t="shared" si="0"/>
        <v>#N/A</v>
      </c>
    </row>
    <row r="36" spans="1:5" ht="12.75">
      <c r="A36" t="str">
        <f>Index!A41</f>
        <v>Lithuania</v>
      </c>
      <c r="C36" s="12"/>
      <c r="E36" s="11" t="e">
        <f t="shared" si="0"/>
        <v>#N/A</v>
      </c>
    </row>
    <row r="37" spans="1:5" ht="12.75">
      <c r="A37" t="str">
        <f>Index!A42</f>
        <v>Macau</v>
      </c>
      <c r="C37" s="12"/>
      <c r="E37" s="11" t="e">
        <f t="shared" si="0"/>
        <v>#N/A</v>
      </c>
    </row>
    <row r="38" spans="1:5" ht="12.75">
      <c r="A38" t="str">
        <f>Index!A43</f>
        <v>Macedonia</v>
      </c>
      <c r="C38" s="12"/>
      <c r="E38" s="11" t="e">
        <f t="shared" si="0"/>
        <v>#N/A</v>
      </c>
    </row>
    <row r="39" spans="1:6" ht="12.75">
      <c r="A39" t="str">
        <f>Index!A44</f>
        <v>Malaysia</v>
      </c>
      <c r="B39">
        <v>4.52</v>
      </c>
      <c r="C39" s="12">
        <v>1.19</v>
      </c>
      <c r="D39">
        <v>3.8</v>
      </c>
      <c r="E39" s="11">
        <f t="shared" si="0"/>
        <v>-0.5258964143426295</v>
      </c>
      <c r="F39">
        <v>1.8</v>
      </c>
    </row>
    <row r="40" spans="1:6" ht="12.75">
      <c r="A40" t="str">
        <f>Index!A45</f>
        <v>Mexico</v>
      </c>
      <c r="B40">
        <v>20.9</v>
      </c>
      <c r="C40" s="12">
        <v>2.22</v>
      </c>
      <c r="D40">
        <v>9.41</v>
      </c>
      <c r="E40" s="11">
        <f t="shared" si="0"/>
        <v>-0.11553784860557759</v>
      </c>
      <c r="F40">
        <v>8.33</v>
      </c>
    </row>
    <row r="41" spans="1:5" ht="12.75">
      <c r="A41" t="str">
        <f>Index!A46</f>
        <v>Moldava</v>
      </c>
      <c r="C41" s="12"/>
      <c r="E41" s="11" t="e">
        <f t="shared" si="0"/>
        <v>#N/A</v>
      </c>
    </row>
    <row r="42" spans="1:5" ht="12.75">
      <c r="A42" t="str">
        <f>Index!A47</f>
        <v>Morocco</v>
      </c>
      <c r="C42" s="12"/>
      <c r="E42" s="11" t="e">
        <f t="shared" si="0"/>
        <v>#N/A</v>
      </c>
    </row>
    <row r="43" spans="1:6" ht="12.75">
      <c r="A43" t="str">
        <f>Index!A48</f>
        <v>New Zealand</v>
      </c>
      <c r="B43">
        <v>3.4</v>
      </c>
      <c r="C43" s="12">
        <v>1.69</v>
      </c>
      <c r="D43">
        <v>2.01</v>
      </c>
      <c r="E43" s="11">
        <f t="shared" si="0"/>
        <v>-0.3266932270916334</v>
      </c>
      <c r="F43">
        <v>1.35</v>
      </c>
    </row>
    <row r="44" spans="1:5" ht="12.75">
      <c r="A44" t="str">
        <f>Index!A49</f>
        <v>Nicaragua</v>
      </c>
      <c r="C44" s="12"/>
      <c r="E44" s="11" t="e">
        <f t="shared" si="0"/>
        <v>#N/A</v>
      </c>
    </row>
    <row r="45" spans="1:5" ht="12.75">
      <c r="A45" t="str">
        <f>Index!A50</f>
        <v>Norway</v>
      </c>
      <c r="C45" s="12"/>
      <c r="E45" s="11" t="e">
        <f t="shared" si="0"/>
        <v>#N/A</v>
      </c>
    </row>
    <row r="46" spans="1:5" ht="12.75">
      <c r="A46" t="str">
        <f>Index!A51</f>
        <v>Pakistan</v>
      </c>
      <c r="C46" s="12"/>
      <c r="E46" s="11" t="e">
        <f t="shared" si="0"/>
        <v>#N/A</v>
      </c>
    </row>
    <row r="47" spans="1:5" ht="12.75">
      <c r="A47" t="str">
        <f>Index!A52</f>
        <v>Paraguay</v>
      </c>
      <c r="C47" s="12"/>
      <c r="E47" s="11" t="e">
        <f t="shared" si="0"/>
        <v>#N/A</v>
      </c>
    </row>
    <row r="48" spans="1:5" ht="12.75">
      <c r="A48" t="str">
        <f>Index!A53</f>
        <v>Peru</v>
      </c>
      <c r="C48" s="12"/>
      <c r="E48" s="11" t="e">
        <f t="shared" si="0"/>
        <v>#N/A</v>
      </c>
    </row>
    <row r="49" spans="1:5" ht="12.75">
      <c r="A49" t="str">
        <f>Index!A54</f>
        <v>Phillipines</v>
      </c>
      <c r="C49" s="12"/>
      <c r="E49" s="11" t="e">
        <f t="shared" si="0"/>
        <v>#N/A</v>
      </c>
    </row>
    <row r="50" spans="1:6" ht="12.75">
      <c r="A50" t="str">
        <f>Index!A55</f>
        <v>Poland</v>
      </c>
      <c r="B50">
        <v>5.5</v>
      </c>
      <c r="C50" s="12">
        <v>1.28</v>
      </c>
      <c r="D50">
        <v>4.3</v>
      </c>
      <c r="E50" s="11">
        <f t="shared" si="0"/>
        <v>-0.4900398406374501</v>
      </c>
      <c r="F50">
        <v>2.19</v>
      </c>
    </row>
    <row r="51" spans="1:5" ht="12.75">
      <c r="A51" t="str">
        <f>Index!A56</f>
        <v>Qatar</v>
      </c>
      <c r="C51" s="12"/>
      <c r="E51" s="11" t="e">
        <f t="shared" si="0"/>
        <v>#N/A</v>
      </c>
    </row>
    <row r="52" spans="1:6" ht="12.75">
      <c r="A52" t="str">
        <f>Index!A57</f>
        <v>Russia</v>
      </c>
      <c r="B52">
        <v>39.5</v>
      </c>
      <c r="C52" s="12">
        <v>1.39</v>
      </c>
      <c r="D52">
        <v>28.5</v>
      </c>
      <c r="E52" s="11">
        <f t="shared" si="0"/>
        <v>-0.446215139442231</v>
      </c>
      <c r="F52">
        <v>15.7</v>
      </c>
    </row>
    <row r="53" spans="1:5" ht="12.75">
      <c r="A53" t="str">
        <f>Index!A58</f>
        <v>Saudi Arabia</v>
      </c>
      <c r="C53" s="12"/>
      <c r="E53" s="11" t="e">
        <f t="shared" si="0"/>
        <v>#N/A</v>
      </c>
    </row>
    <row r="54" spans="1:5" ht="12.75">
      <c r="A54" t="str">
        <f>Index!A59</f>
        <v>Serbia</v>
      </c>
      <c r="C54" s="12"/>
      <c r="E54" s="11" t="e">
        <f t="shared" si="0"/>
        <v>#N/A</v>
      </c>
    </row>
    <row r="55" spans="1:6" ht="12.75">
      <c r="A55" t="str">
        <f>Index!A60</f>
        <v>Singapore</v>
      </c>
      <c r="B55">
        <v>3.2</v>
      </c>
      <c r="C55" s="12">
        <v>1.88</v>
      </c>
      <c r="D55">
        <v>1.7</v>
      </c>
      <c r="E55" s="11">
        <f t="shared" si="0"/>
        <v>-0.250996015936255</v>
      </c>
      <c r="F55">
        <v>1.27</v>
      </c>
    </row>
    <row r="56" spans="1:5" ht="12.75">
      <c r="A56" t="str">
        <f>Index!A61</f>
        <v>Slovakia</v>
      </c>
      <c r="C56" s="12"/>
      <c r="E56" s="11" t="e">
        <f t="shared" si="0"/>
        <v>#N/A</v>
      </c>
    </row>
    <row r="57" spans="1:5" ht="12.75">
      <c r="A57" t="str">
        <f>Index!A62</f>
        <v>Slovenia</v>
      </c>
      <c r="C57" s="12"/>
      <c r="E57" s="11" t="e">
        <f t="shared" si="0"/>
        <v>#N/A</v>
      </c>
    </row>
    <row r="58" spans="1:6" ht="12.75">
      <c r="A58" t="str">
        <f>Index!A63</f>
        <v>South Africa</v>
      </c>
      <c r="B58">
        <v>9</v>
      </c>
      <c r="C58" s="12">
        <v>1.34</v>
      </c>
      <c r="D58">
        <v>6.72</v>
      </c>
      <c r="E58" s="11">
        <f t="shared" si="0"/>
        <v>-0.4661354581673306</v>
      </c>
      <c r="F58">
        <v>3.59</v>
      </c>
    </row>
    <row r="59" spans="1:6" ht="12.75">
      <c r="A59" t="str">
        <f>Index!A64</f>
        <v>South Korea</v>
      </c>
      <c r="B59">
        <v>3000</v>
      </c>
      <c r="C59" s="12">
        <v>2.71</v>
      </c>
      <c r="D59">
        <v>1108</v>
      </c>
      <c r="E59" s="11">
        <f t="shared" si="0"/>
        <v>0.07968127490039856</v>
      </c>
      <c r="F59">
        <v>1195</v>
      </c>
    </row>
    <row r="60" spans="1:5" ht="12.75">
      <c r="A60" t="str">
        <f>Index!A65</f>
        <v>Sri Lanka</v>
      </c>
      <c r="C60" s="12"/>
      <c r="E60" s="11" t="e">
        <f t="shared" si="0"/>
        <v>#N/A</v>
      </c>
    </row>
    <row r="61" spans="1:6" ht="12.75">
      <c r="A61" t="str">
        <f>Index!A66</f>
        <v>Sweden</v>
      </c>
      <c r="B61">
        <v>24</v>
      </c>
      <c r="C61" s="12">
        <v>2.71</v>
      </c>
      <c r="D61">
        <v>8.84</v>
      </c>
      <c r="E61" s="11">
        <f t="shared" si="0"/>
        <v>0.07968127490039856</v>
      </c>
      <c r="F61">
        <v>9.56</v>
      </c>
    </row>
    <row r="62" spans="1:6" ht="12.75">
      <c r="A62" t="str">
        <f>Index!A67</f>
        <v>Switzerland</v>
      </c>
      <c r="B62">
        <v>5.9</v>
      </c>
      <c r="C62" s="12">
        <v>3.48</v>
      </c>
      <c r="D62">
        <v>1.7</v>
      </c>
      <c r="E62" s="11">
        <f t="shared" si="0"/>
        <v>0.38645418326693237</v>
      </c>
      <c r="F62">
        <v>2.35</v>
      </c>
    </row>
    <row r="63" spans="1:6" ht="12.75">
      <c r="A63" t="str">
        <f>Index!A68</f>
        <v>Taiwan</v>
      </c>
      <c r="B63">
        <v>70</v>
      </c>
      <c r="C63" s="12">
        <v>2.29</v>
      </c>
      <c r="D63">
        <v>30.6</v>
      </c>
      <c r="E63" s="11">
        <f t="shared" si="0"/>
        <v>-0.08764940239043817</v>
      </c>
      <c r="F63">
        <v>27.9</v>
      </c>
    </row>
    <row r="64" spans="1:6" ht="12.75">
      <c r="A64" t="str">
        <f>Index!A69</f>
        <v>Thailand</v>
      </c>
      <c r="B64">
        <v>55</v>
      </c>
      <c r="C64" s="12">
        <v>1.45</v>
      </c>
      <c r="D64">
        <v>38</v>
      </c>
      <c r="E64" s="11">
        <f t="shared" si="0"/>
        <v>-0.4223107569721115</v>
      </c>
      <c r="F64">
        <v>21.9</v>
      </c>
    </row>
    <row r="65" spans="1:5" ht="12.75">
      <c r="A65" t="str">
        <f>Index!A70</f>
        <v>Turkey</v>
      </c>
      <c r="C65" s="12"/>
      <c r="E65" s="11" t="e">
        <f t="shared" si="0"/>
        <v>#N/A</v>
      </c>
    </row>
    <row r="66" spans="1:5" ht="12.75">
      <c r="A66" t="str">
        <f>Index!A71</f>
        <v>Ukraine</v>
      </c>
      <c r="C66" s="12"/>
      <c r="E66" s="11" t="e">
        <f t="shared" si="0"/>
        <v>#N/A</v>
      </c>
    </row>
    <row r="67" spans="1:5" ht="12.75">
      <c r="A67" t="str">
        <f>Index!A72</f>
        <v>UAE</v>
      </c>
      <c r="C67" s="12"/>
      <c r="E67" s="11" t="e">
        <f t="shared" si="0"/>
        <v>#N/A</v>
      </c>
    </row>
    <row r="68" spans="1:5" ht="12.75">
      <c r="A68" t="str">
        <f>Index!A73</f>
        <v>Uruguay</v>
      </c>
      <c r="C68" s="12"/>
      <c r="E68" s="11" t="e">
        <f t="shared" si="0"/>
        <v>#N/A</v>
      </c>
    </row>
    <row r="69" spans="1:5" ht="12.75">
      <c r="A69" t="str">
        <f>Index!A74</f>
        <v>Venezuela</v>
      </c>
      <c r="C69" s="12"/>
      <c r="E69" s="11" t="e">
        <f aca="true" t="shared" si="1" ref="E69:E95">IF(ISNUMBER(C69),(C69/$C$4)-1,NA())</f>
        <v>#N/A</v>
      </c>
    </row>
    <row r="70" spans="1:5" ht="12.75">
      <c r="A70">
        <f>Index!A75</f>
        <v>0</v>
      </c>
      <c r="C70" s="12"/>
      <c r="E70" s="11" t="e">
        <f t="shared" si="1"/>
        <v>#N/A</v>
      </c>
    </row>
    <row r="71" spans="1:5" ht="12.75">
      <c r="A71">
        <f>Index!A76</f>
        <v>0</v>
      </c>
      <c r="C71" s="12"/>
      <c r="E71" s="11" t="e">
        <f t="shared" si="1"/>
        <v>#N/A</v>
      </c>
    </row>
    <row r="72" spans="1:5" ht="12.75">
      <c r="A72">
        <f>Index!A77</f>
        <v>0</v>
      </c>
      <c r="C72" s="12"/>
      <c r="E72" s="11" t="e">
        <f t="shared" si="1"/>
        <v>#N/A</v>
      </c>
    </row>
    <row r="73" spans="1:5" ht="12.75">
      <c r="A73">
        <f>Index!A78</f>
        <v>0</v>
      </c>
      <c r="C73" s="12"/>
      <c r="E73" s="11" t="e">
        <f t="shared" si="1"/>
        <v>#N/A</v>
      </c>
    </row>
    <row r="74" spans="1:5" ht="12.75">
      <c r="A74">
        <f>Index!A79</f>
        <v>0</v>
      </c>
      <c r="C74" s="12"/>
      <c r="E74" s="11" t="e">
        <f t="shared" si="1"/>
        <v>#N/A</v>
      </c>
    </row>
    <row r="75" spans="1:5" ht="12.75">
      <c r="A75">
        <f>Index!A80</f>
        <v>0</v>
      </c>
      <c r="C75" s="12"/>
      <c r="E75" s="11" t="e">
        <f t="shared" si="1"/>
        <v>#N/A</v>
      </c>
    </row>
    <row r="76" spans="1:5" ht="12.75">
      <c r="A76">
        <f>Index!A81</f>
        <v>0</v>
      </c>
      <c r="C76" s="12"/>
      <c r="E76" s="11" t="e">
        <f t="shared" si="1"/>
        <v>#N/A</v>
      </c>
    </row>
    <row r="77" spans="1:5" ht="12.75">
      <c r="A77">
        <f>Index!A82</f>
        <v>0</v>
      </c>
      <c r="C77" s="12"/>
      <c r="E77" s="11" t="e">
        <f t="shared" si="1"/>
        <v>#N/A</v>
      </c>
    </row>
    <row r="78" spans="1:5" ht="12.75">
      <c r="A78">
        <f>Index!A83</f>
        <v>0</v>
      </c>
      <c r="C78" s="12"/>
      <c r="E78" s="11" t="e">
        <f t="shared" si="1"/>
        <v>#N/A</v>
      </c>
    </row>
    <row r="79" spans="1:5" ht="12.75">
      <c r="A79">
        <f>Index!A84</f>
        <v>0</v>
      </c>
      <c r="C79" s="12"/>
      <c r="E79" s="11" t="e">
        <f t="shared" si="1"/>
        <v>#N/A</v>
      </c>
    </row>
    <row r="80" spans="1:5" ht="12.75">
      <c r="A80">
        <f>Index!A85</f>
        <v>0</v>
      </c>
      <c r="C80" s="12"/>
      <c r="E80" s="11" t="e">
        <f t="shared" si="1"/>
        <v>#N/A</v>
      </c>
    </row>
    <row r="81" spans="1:5" ht="12.75">
      <c r="A81">
        <f>Index!A86</f>
        <v>0</v>
      </c>
      <c r="C81" s="12"/>
      <c r="E81" s="11" t="e">
        <f t="shared" si="1"/>
        <v>#N/A</v>
      </c>
    </row>
    <row r="82" spans="1:5" ht="12.75">
      <c r="A82">
        <f>Index!A87</f>
        <v>0</v>
      </c>
      <c r="C82" s="12"/>
      <c r="E82" s="11" t="e">
        <f t="shared" si="1"/>
        <v>#N/A</v>
      </c>
    </row>
    <row r="83" spans="1:5" ht="12.75">
      <c r="A83">
        <f>Index!A88</f>
        <v>0</v>
      </c>
      <c r="C83" s="12"/>
      <c r="E83" s="11" t="e">
        <f t="shared" si="1"/>
        <v>#N/A</v>
      </c>
    </row>
    <row r="84" spans="1:5" ht="12.75">
      <c r="A84">
        <f>Index!A89</f>
        <v>0</v>
      </c>
      <c r="C84" s="12"/>
      <c r="E84" s="11" t="e">
        <f t="shared" si="1"/>
        <v>#N/A</v>
      </c>
    </row>
    <row r="85" spans="1:5" ht="12.75">
      <c r="A85">
        <f>Index!A90</f>
        <v>0</v>
      </c>
      <c r="C85" s="12"/>
      <c r="E85" s="11" t="e">
        <f t="shared" si="1"/>
        <v>#N/A</v>
      </c>
    </row>
    <row r="86" spans="1:5" ht="12.75">
      <c r="A86">
        <f>Index!A91</f>
        <v>0</v>
      </c>
      <c r="C86" s="12"/>
      <c r="E86" s="11" t="e">
        <f t="shared" si="1"/>
        <v>#N/A</v>
      </c>
    </row>
    <row r="87" spans="1:5" ht="12.75">
      <c r="A87">
        <f>Index!A92</f>
        <v>0</v>
      </c>
      <c r="C87" s="12"/>
      <c r="E87" s="11" t="e">
        <f t="shared" si="1"/>
        <v>#N/A</v>
      </c>
    </row>
    <row r="88" spans="1:5" ht="12.75">
      <c r="A88">
        <f>Index!A93</f>
        <v>0</v>
      </c>
      <c r="C88" s="12"/>
      <c r="E88" s="11" t="e">
        <f t="shared" si="1"/>
        <v>#N/A</v>
      </c>
    </row>
    <row r="89" spans="1:5" ht="12.75">
      <c r="A89">
        <f>Index!A94</f>
        <v>0</v>
      </c>
      <c r="C89" s="12"/>
      <c r="E89" s="11" t="e">
        <f t="shared" si="1"/>
        <v>#N/A</v>
      </c>
    </row>
    <row r="90" spans="1:5" ht="12.75">
      <c r="A90">
        <f>Index!A95</f>
        <v>0</v>
      </c>
      <c r="C90" s="12"/>
      <c r="E90" s="11" t="e">
        <f t="shared" si="1"/>
        <v>#N/A</v>
      </c>
    </row>
    <row r="91" spans="1:5" ht="12.75">
      <c r="A91">
        <f>Index!A96</f>
        <v>0</v>
      </c>
      <c r="C91" s="12"/>
      <c r="E91" s="11" t="e">
        <f t="shared" si="1"/>
        <v>#N/A</v>
      </c>
    </row>
    <row r="92" spans="1:5" ht="12.75">
      <c r="A92">
        <f>Index!A97</f>
        <v>0</v>
      </c>
      <c r="C92" s="12"/>
      <c r="E92" s="11" t="e">
        <f t="shared" si="1"/>
        <v>#N/A</v>
      </c>
    </row>
    <row r="93" spans="1:5" ht="12.75">
      <c r="A93">
        <f>Index!A98</f>
        <v>0</v>
      </c>
      <c r="C93" s="12"/>
      <c r="E93" s="11" t="e">
        <f t="shared" si="1"/>
        <v>#N/A</v>
      </c>
    </row>
    <row r="94" spans="1:5" ht="12.75">
      <c r="A94">
        <f>Index!A99</f>
        <v>0</v>
      </c>
      <c r="C94" s="12"/>
      <c r="E94" s="11" t="e">
        <f t="shared" si="1"/>
        <v>#N/A</v>
      </c>
    </row>
    <row r="95" spans="1:5" ht="12.75">
      <c r="A95">
        <f>Index!A100</f>
        <v>0</v>
      </c>
      <c r="C95" s="12"/>
      <c r="E95" s="11" t="e">
        <f t="shared" si="1"/>
        <v>#N/A</v>
      </c>
    </row>
    <row r="96" ht="12.75">
      <c r="A96" t="str">
        <f>Index!A101</f>
        <v>How to read this table:</v>
      </c>
    </row>
    <row r="97" ht="12.75">
      <c r="A97" t="str">
        <f>Index!A102</f>
        <v>In this case, the goods is the Big Mac. For example, if a BigMac costs €2.75 in the countries that use Euro and costs $2.65 in US, then the PPP exchange rate would be 2.75/2.65 = 1.0377.</v>
      </c>
    </row>
    <row r="98" ht="12.75">
      <c r="A98" t="str">
        <f>Index!A103</f>
        <v>If the actual exchange rate is lower, then the BigMac theory says that you should expect the value of the Euro to go up until it reaches the PPP exchange rate. If the actual exchange rate is higher, then the BigMac theory says that you should expect the value of the Euro to go down until it reaches the PPP exchange rate.</v>
      </c>
    </row>
    <row r="100" ht="12.75">
      <c r="A100" t="str">
        <f>Index!A105</f>
        <v>The Over/Under valuation against the dollar is calculated as:</v>
      </c>
    </row>
  </sheetData>
  <mergeCells count="4">
    <mergeCell ref="A1:A3"/>
    <mergeCell ref="B1:C2"/>
    <mergeCell ref="E1:E3"/>
    <mergeCell ref="F1:F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L95"/>
  <sheetViews>
    <sheetView workbookViewId="0" topLeftCell="A1">
      <pane ySplit="3" topLeftCell="BM63" activePane="bottomLeft" state="frozen"/>
      <selection pane="topLeft" activeCell="A1" sqref="A1"/>
      <selection pane="bottomLeft" activeCell="L71" sqref="L71:L75"/>
    </sheetView>
  </sheetViews>
  <sheetFormatPr defaultColWidth="9.140625" defaultRowHeight="12.75"/>
  <cols>
    <col min="1" max="1" width="14.7109375" style="0" customWidth="1"/>
  </cols>
  <sheetData>
    <row r="1" spans="1:6" ht="12.75">
      <c r="A1" s="36" t="s">
        <v>45</v>
      </c>
      <c r="B1" s="46"/>
      <c r="C1" s="47"/>
      <c r="D1" s="32"/>
      <c r="E1" s="32"/>
      <c r="F1" s="32"/>
    </row>
    <row r="2" spans="1:6" ht="12.75">
      <c r="A2" s="37"/>
      <c r="B2" s="48"/>
      <c r="C2" s="49"/>
      <c r="D2" s="33"/>
      <c r="E2" s="33"/>
      <c r="F2" s="33"/>
    </row>
    <row r="3" spans="1:11" ht="15">
      <c r="A3" s="38"/>
      <c r="B3" s="5">
        <v>1989</v>
      </c>
      <c r="C3" s="5">
        <v>1990</v>
      </c>
      <c r="D3" s="5">
        <v>1991</v>
      </c>
      <c r="E3" s="5">
        <v>1992</v>
      </c>
      <c r="F3" s="5">
        <v>1993</v>
      </c>
      <c r="G3" s="5">
        <v>1994</v>
      </c>
      <c r="H3" s="5">
        <v>1995</v>
      </c>
      <c r="I3" s="5">
        <v>1996</v>
      </c>
      <c r="J3" s="5">
        <v>1997</v>
      </c>
      <c r="K3" s="34">
        <v>1998</v>
      </c>
    </row>
    <row r="4" spans="1:11" ht="12.75">
      <c r="A4" t="str">
        <f>Index!A9</f>
        <v>United States</v>
      </c>
      <c r="B4" s="11"/>
      <c r="C4" s="11"/>
      <c r="D4" s="11"/>
      <c r="E4" s="11"/>
      <c r="F4" s="11"/>
      <c r="G4" s="11"/>
      <c r="H4" s="11"/>
      <c r="I4" s="11"/>
      <c r="J4" s="11"/>
      <c r="K4" s="11"/>
    </row>
    <row r="5" spans="1:11" ht="12.75">
      <c r="A5" t="str">
        <f>Index!A10</f>
        <v>Aruba</v>
      </c>
      <c r="B5" s="11"/>
      <c r="C5" s="11"/>
      <c r="D5" s="11"/>
      <c r="E5" s="11"/>
      <c r="F5" s="11"/>
      <c r="G5" s="11"/>
      <c r="H5" s="11"/>
      <c r="I5" s="11"/>
      <c r="J5" s="11"/>
      <c r="K5" s="11"/>
    </row>
    <row r="6" spans="1:11" ht="12.75">
      <c r="A6" t="str">
        <f>Index!A11</f>
        <v>Argentina</v>
      </c>
      <c r="B6" s="11"/>
      <c r="C6" s="11"/>
      <c r="D6" s="11"/>
      <c r="E6" s="11"/>
      <c r="F6" s="11"/>
      <c r="G6" s="11"/>
      <c r="H6" s="11"/>
      <c r="I6" s="11"/>
      <c r="J6" s="11"/>
      <c r="K6" s="11"/>
    </row>
    <row r="7" spans="1:11" ht="12.75">
      <c r="A7" t="str">
        <f>Index!A12</f>
        <v>Australia</v>
      </c>
      <c r="B7" s="11">
        <v>-0.16</v>
      </c>
      <c r="C7" s="11">
        <v>-0.2</v>
      </c>
      <c r="D7" s="11">
        <v>-0.14</v>
      </c>
      <c r="E7" s="11">
        <v>-0.11</v>
      </c>
      <c r="F7" s="11">
        <v>-0.23</v>
      </c>
      <c r="G7" s="11">
        <v>-0.25</v>
      </c>
      <c r="H7" s="11">
        <v>-0.22</v>
      </c>
      <c r="I7" s="11">
        <v>-0.17</v>
      </c>
      <c r="J7" s="11">
        <v>-0.2</v>
      </c>
      <c r="K7" s="11">
        <v>-0.32</v>
      </c>
    </row>
    <row r="8" spans="1:11" ht="12.75">
      <c r="A8" t="str">
        <f>Index!A13</f>
        <v>Bulgaria</v>
      </c>
      <c r="B8" s="11"/>
      <c r="C8" s="11"/>
      <c r="D8" s="11"/>
      <c r="E8" s="11"/>
      <c r="F8" s="11"/>
      <c r="G8" s="11"/>
      <c r="H8" s="11"/>
      <c r="I8" s="11"/>
      <c r="J8" s="11"/>
      <c r="K8" s="11"/>
    </row>
    <row r="9" spans="1:11" ht="12.75">
      <c r="A9" t="str">
        <f>Index!A14</f>
        <v>Brazil</v>
      </c>
      <c r="B9" s="11"/>
      <c r="C9" s="11"/>
      <c r="D9" s="11"/>
      <c r="E9" s="11"/>
      <c r="F9" s="11"/>
      <c r="G9" s="11"/>
      <c r="H9" s="11"/>
      <c r="I9" s="11"/>
      <c r="J9" s="11"/>
      <c r="K9" s="11"/>
    </row>
    <row r="10" spans="1:11" ht="12.75">
      <c r="A10" t="str">
        <f>Index!A15</f>
        <v>Britain</v>
      </c>
      <c r="B10" s="11">
        <v>0.05</v>
      </c>
      <c r="C10" s="11">
        <v>0.05</v>
      </c>
      <c r="D10" s="11">
        <v>0.32</v>
      </c>
      <c r="E10" s="11">
        <v>0.39</v>
      </c>
      <c r="F10" s="11">
        <v>0.23</v>
      </c>
      <c r="G10" s="11">
        <v>0.15</v>
      </c>
      <c r="H10" s="11">
        <v>0.21</v>
      </c>
      <c r="I10" s="11">
        <v>0.14</v>
      </c>
      <c r="J10" s="11">
        <v>0.22</v>
      </c>
      <c r="K10" s="11">
        <v>0.19</v>
      </c>
    </row>
    <row r="11" spans="1:11" ht="12.75">
      <c r="A11" t="str">
        <f>Index!A16</f>
        <v>Canada</v>
      </c>
      <c r="B11" s="11">
        <v>-0.11</v>
      </c>
      <c r="C11" s="11">
        <v>-0.14</v>
      </c>
      <c r="D11" s="11">
        <v>-0.1</v>
      </c>
      <c r="E11" s="11">
        <v>0.06</v>
      </c>
      <c r="F11" s="11">
        <v>-0.04</v>
      </c>
      <c r="G11" s="11">
        <v>-0.1</v>
      </c>
      <c r="H11" s="11">
        <v>-0.14</v>
      </c>
      <c r="I11" s="11">
        <v>-0.11</v>
      </c>
      <c r="J11" s="11">
        <v>-0.14</v>
      </c>
      <c r="K11" s="11">
        <v>-0.23</v>
      </c>
    </row>
    <row r="12" spans="1:11" ht="12.75">
      <c r="A12" t="str">
        <f>Index!A17</f>
        <v>Columbia</v>
      </c>
      <c r="B12" s="11"/>
      <c r="C12" s="11"/>
      <c r="D12" s="11"/>
      <c r="E12" s="11"/>
      <c r="F12" s="11"/>
      <c r="G12" s="11"/>
      <c r="H12" s="11"/>
      <c r="I12" s="11"/>
      <c r="J12" s="11"/>
      <c r="K12" s="11"/>
    </row>
    <row r="13" spans="1:11" ht="12.75">
      <c r="A13" t="str">
        <f>Index!A18</f>
        <v>Costa Rica</v>
      </c>
      <c r="B13" s="11"/>
      <c r="C13" s="11"/>
      <c r="D13" s="11"/>
      <c r="E13" s="11"/>
      <c r="F13" s="11"/>
      <c r="G13" s="11"/>
      <c r="H13" s="11"/>
      <c r="I13" s="11"/>
      <c r="J13" s="11"/>
      <c r="K13" s="11"/>
    </row>
    <row r="14" spans="1:11" ht="12.75">
      <c r="A14" t="str">
        <f>Index!A19</f>
        <v>Croatia</v>
      </c>
      <c r="B14" s="11"/>
      <c r="C14" s="11"/>
      <c r="D14" s="11"/>
      <c r="E14" s="11"/>
      <c r="F14" s="11"/>
      <c r="G14" s="11"/>
      <c r="H14" s="11"/>
      <c r="I14" s="11"/>
      <c r="J14" s="11"/>
      <c r="K14" s="11"/>
    </row>
    <row r="15" spans="1:11" ht="12.75">
      <c r="A15" t="str">
        <f>Index!A20</f>
        <v>Chile</v>
      </c>
      <c r="B15" s="11"/>
      <c r="C15" s="11"/>
      <c r="D15" s="11"/>
      <c r="E15" s="11"/>
      <c r="F15" s="11"/>
      <c r="G15" s="11"/>
      <c r="H15" s="11"/>
      <c r="I15" s="11"/>
      <c r="J15" s="11"/>
      <c r="K15" s="11"/>
    </row>
    <row r="16" spans="1:11" ht="12.75">
      <c r="A16" t="str">
        <f>Index!A21</f>
        <v>China</v>
      </c>
      <c r="B16" s="11"/>
      <c r="C16" s="11"/>
      <c r="D16" s="11"/>
      <c r="E16" s="11"/>
      <c r="F16" s="11"/>
      <c r="G16" s="11"/>
      <c r="H16" s="11"/>
      <c r="I16" s="11"/>
      <c r="J16" s="11"/>
      <c r="K16" s="11"/>
    </row>
    <row r="17" spans="1:11" ht="12.75">
      <c r="A17" t="str">
        <f>Index!A22</f>
        <v>Czech Rep.</v>
      </c>
      <c r="B17" s="11"/>
      <c r="C17" s="11"/>
      <c r="D17" s="11"/>
      <c r="E17" s="11"/>
      <c r="F17" s="11"/>
      <c r="G17" s="11"/>
      <c r="H17" s="11"/>
      <c r="I17" s="11"/>
      <c r="J17" s="11"/>
      <c r="K17" s="11"/>
    </row>
    <row r="18" spans="1:11" ht="12.75">
      <c r="A18" t="str">
        <f>Index!A23</f>
        <v>Denmark</v>
      </c>
      <c r="B18" s="11">
        <v>0.68</v>
      </c>
      <c r="C18" s="11">
        <v>0.82</v>
      </c>
      <c r="D18" s="11">
        <v>0.85</v>
      </c>
      <c r="E18" s="11">
        <v>0.97</v>
      </c>
      <c r="F18" s="11">
        <v>0.86</v>
      </c>
      <c r="G18" s="11">
        <v>0.67</v>
      </c>
      <c r="H18" s="11">
        <v>0.0112</v>
      </c>
      <c r="I18" s="11">
        <v>0.87</v>
      </c>
      <c r="J18" s="11">
        <v>0.63</v>
      </c>
      <c r="K18" s="11">
        <v>0.32</v>
      </c>
    </row>
    <row r="19" spans="1:11" ht="12.75">
      <c r="A19" t="str">
        <f>Index!A24</f>
        <v>Dominican Rep</v>
      </c>
      <c r="B19" s="11"/>
      <c r="C19" s="11"/>
      <c r="D19" s="11"/>
      <c r="E19" s="11"/>
      <c r="F19" s="11"/>
      <c r="G19" s="11"/>
      <c r="H19" s="11"/>
      <c r="I19" s="11"/>
      <c r="J19" s="11"/>
      <c r="K19" s="11"/>
    </row>
    <row r="20" spans="1:11" ht="12.75">
      <c r="A20" t="str">
        <f>Index!A25</f>
        <v>Egypt</v>
      </c>
      <c r="B20" s="11"/>
      <c r="C20" s="11"/>
      <c r="D20" s="11"/>
      <c r="E20" s="11"/>
      <c r="F20" s="11"/>
      <c r="G20" s="11"/>
      <c r="H20" s="11"/>
      <c r="I20" s="11"/>
      <c r="J20" s="11"/>
      <c r="K20" s="11"/>
    </row>
    <row r="21" spans="1:11" ht="12.75">
      <c r="A21" t="str">
        <f>Index!A26</f>
        <v>Estonia</v>
      </c>
      <c r="B21" s="11"/>
      <c r="C21" s="11"/>
      <c r="D21" s="11"/>
      <c r="E21" s="11"/>
      <c r="F21" s="11"/>
      <c r="G21" s="11"/>
      <c r="H21" s="11"/>
      <c r="I21" s="11"/>
      <c r="J21" s="11"/>
      <c r="K21" s="11"/>
    </row>
    <row r="22" spans="1:12" ht="12.75">
      <c r="A22" t="str">
        <f>Index!A27</f>
        <v>Euro area</v>
      </c>
      <c r="B22" s="11">
        <f>B77</f>
        <v>0.2152</v>
      </c>
      <c r="C22" s="11">
        <f aca="true" t="shared" si="0" ref="C22:K22">C77</f>
        <v>0.30935</v>
      </c>
      <c r="D22" s="11">
        <f t="shared" si="0"/>
        <v>0.29264999999999997</v>
      </c>
      <c r="E22" s="11">
        <f t="shared" si="0"/>
        <v>0.39625</v>
      </c>
      <c r="F22" s="11">
        <f t="shared" si="0"/>
        <v>0.3447</v>
      </c>
      <c r="G22" s="11">
        <f t="shared" si="0"/>
        <v>0.22545</v>
      </c>
      <c r="H22" s="11">
        <f t="shared" si="0"/>
        <v>0.4254</v>
      </c>
      <c r="I22" s="11">
        <f t="shared" si="0"/>
        <v>0.34415</v>
      </c>
      <c r="J22" s="11">
        <f t="shared" si="0"/>
        <v>0.17625</v>
      </c>
      <c r="K22" s="11">
        <f t="shared" si="0"/>
        <v>0.033900000000000007</v>
      </c>
      <c r="L22" t="s">
        <v>198</v>
      </c>
    </row>
    <row r="23" spans="1:11" ht="12.75">
      <c r="A23" t="str">
        <f>Index!A28</f>
        <v>Fiji</v>
      </c>
      <c r="B23" s="11"/>
      <c r="C23" s="11"/>
      <c r="D23" s="11"/>
      <c r="E23" s="11"/>
      <c r="F23" s="11"/>
      <c r="G23" s="11"/>
      <c r="H23" s="11"/>
      <c r="I23" s="11"/>
      <c r="J23" s="11"/>
      <c r="K23" s="11"/>
    </row>
    <row r="24" spans="1:11" ht="12.75">
      <c r="A24" t="str">
        <f>Index!A29</f>
        <v>Georgia</v>
      </c>
      <c r="B24" s="11"/>
      <c r="C24" s="11"/>
      <c r="D24" s="11"/>
      <c r="E24" s="11"/>
      <c r="F24" s="11"/>
      <c r="G24" s="11"/>
      <c r="H24" s="11"/>
      <c r="I24" s="11"/>
      <c r="J24" s="11"/>
      <c r="K24" s="11"/>
    </row>
    <row r="25" spans="1:11" ht="12.75">
      <c r="A25" t="str">
        <f>Index!A30</f>
        <v>Guatemala</v>
      </c>
      <c r="B25" s="11"/>
      <c r="C25" s="11"/>
      <c r="D25" s="11"/>
      <c r="E25" s="11"/>
      <c r="F25" s="11"/>
      <c r="G25" s="11"/>
      <c r="H25" s="11"/>
      <c r="I25" s="11"/>
      <c r="J25" s="11"/>
      <c r="K25" s="11"/>
    </row>
    <row r="26" spans="1:11" ht="12.75">
      <c r="A26" t="str">
        <f>Index!A31</f>
        <v>Honduras</v>
      </c>
      <c r="B26" s="11"/>
      <c r="C26" s="11"/>
      <c r="D26" s="11"/>
      <c r="E26" s="11"/>
      <c r="F26" s="11"/>
      <c r="G26" s="11"/>
      <c r="H26" s="11"/>
      <c r="I26" s="11"/>
      <c r="J26" s="11"/>
      <c r="K26" s="11"/>
    </row>
    <row r="27" spans="1:11" ht="12.75">
      <c r="A27" t="str">
        <f>Index!A32</f>
        <v>Hong Kong</v>
      </c>
      <c r="B27" s="11">
        <v>-0.52</v>
      </c>
      <c r="C27" s="11">
        <v>-0.5</v>
      </c>
      <c r="D27" s="11">
        <v>-0.49</v>
      </c>
      <c r="E27" s="11">
        <v>-0.47</v>
      </c>
      <c r="F27" s="11">
        <v>-0.49</v>
      </c>
      <c r="G27" s="11">
        <v>-0.48</v>
      </c>
      <c r="H27" s="11">
        <v>-0.47</v>
      </c>
      <c r="I27" s="11">
        <v>-0.46</v>
      </c>
      <c r="J27" s="11">
        <v>-0.47</v>
      </c>
      <c r="K27" s="11">
        <v>-0.49</v>
      </c>
    </row>
    <row r="28" spans="1:11" ht="12.75">
      <c r="A28" t="str">
        <f>Index!A33</f>
        <v>Hungary</v>
      </c>
      <c r="B28" s="11"/>
      <c r="C28" s="11"/>
      <c r="D28" s="11"/>
      <c r="E28" s="11"/>
      <c r="F28" s="11"/>
      <c r="G28" s="11"/>
      <c r="H28" s="11"/>
      <c r="I28" s="11"/>
      <c r="J28" s="11"/>
      <c r="K28" s="11"/>
    </row>
    <row r="29" spans="1:11" ht="12.75">
      <c r="A29" t="str">
        <f>Index!A34</f>
        <v>Iceland</v>
      </c>
      <c r="B29" s="11"/>
      <c r="C29" s="11"/>
      <c r="D29" s="11"/>
      <c r="E29" s="11"/>
      <c r="F29" s="11"/>
      <c r="G29" s="11"/>
      <c r="H29" s="11"/>
      <c r="I29" s="11"/>
      <c r="J29" s="11"/>
      <c r="K29" s="11"/>
    </row>
    <row r="30" spans="1:11" ht="12.75">
      <c r="A30" t="str">
        <f>Index!A35</f>
        <v>Indonesia</v>
      </c>
      <c r="B30" s="11"/>
      <c r="C30" s="11"/>
      <c r="D30" s="11"/>
      <c r="E30" s="11"/>
      <c r="F30" s="11"/>
      <c r="G30" s="11"/>
      <c r="H30" s="11"/>
      <c r="I30" s="11"/>
      <c r="J30" s="11"/>
      <c r="K30" s="11"/>
    </row>
    <row r="31" spans="1:11" ht="12.75">
      <c r="A31" t="str">
        <f>Index!A36</f>
        <v>Jamaica</v>
      </c>
      <c r="B31" s="11"/>
      <c r="C31" s="11"/>
      <c r="D31" s="11"/>
      <c r="E31" s="11"/>
      <c r="F31" s="11"/>
      <c r="G31" s="11"/>
      <c r="H31" s="11"/>
      <c r="I31" s="11"/>
      <c r="J31" s="11"/>
      <c r="K31" s="11"/>
    </row>
    <row r="32" spans="1:11" ht="12.75">
      <c r="A32" t="str">
        <f>Index!A37</f>
        <v>Japan</v>
      </c>
      <c r="B32" s="11">
        <v>-0.8</v>
      </c>
      <c r="C32" s="11">
        <v>0.06</v>
      </c>
      <c r="D32" s="11">
        <v>0.25</v>
      </c>
      <c r="E32" s="11">
        <v>0.31</v>
      </c>
      <c r="F32" s="11">
        <v>0.51</v>
      </c>
      <c r="G32" s="11">
        <v>0.64</v>
      </c>
      <c r="H32" s="11">
        <v>0.01</v>
      </c>
      <c r="I32" s="11">
        <v>0.14</v>
      </c>
      <c r="J32" s="11">
        <v>-0.03</v>
      </c>
      <c r="K32" s="11">
        <v>-0.19</v>
      </c>
    </row>
    <row r="33" spans="1:11" ht="12.75">
      <c r="A33" t="str">
        <f>Index!A38</f>
        <v>Jordan</v>
      </c>
      <c r="B33" s="11"/>
      <c r="C33" s="11"/>
      <c r="D33" s="11"/>
      <c r="E33" s="11"/>
      <c r="F33" s="11"/>
      <c r="G33" s="11"/>
      <c r="H33" s="11"/>
      <c r="I33" s="11"/>
      <c r="J33" s="11"/>
      <c r="K33" s="11"/>
    </row>
    <row r="34" spans="1:11" ht="12.75">
      <c r="A34" t="str">
        <f>Index!A39</f>
        <v>Latvia</v>
      </c>
      <c r="B34" s="11"/>
      <c r="C34" s="11"/>
      <c r="D34" s="11"/>
      <c r="E34" s="11"/>
      <c r="F34" s="11"/>
      <c r="G34" s="11"/>
      <c r="H34" s="11"/>
      <c r="I34" s="11"/>
      <c r="J34" s="11"/>
      <c r="K34" s="11"/>
    </row>
    <row r="35" spans="1:11" ht="12.75">
      <c r="A35" t="str">
        <f>Index!A40</f>
        <v>Lebanon</v>
      </c>
      <c r="B35" s="11"/>
      <c r="C35" s="11"/>
      <c r="D35" s="11"/>
      <c r="E35" s="11"/>
      <c r="F35" s="11"/>
      <c r="G35" s="11"/>
      <c r="H35" s="11"/>
      <c r="I35" s="11"/>
      <c r="J35" s="11"/>
      <c r="K35" s="11"/>
    </row>
    <row r="36" spans="1:11" ht="12.75">
      <c r="A36" t="str">
        <f>Index!A41</f>
        <v>Lithuania</v>
      </c>
      <c r="B36" s="11"/>
      <c r="C36" s="11"/>
      <c r="D36" s="11"/>
      <c r="E36" s="11"/>
      <c r="F36" s="11"/>
      <c r="G36" s="11"/>
      <c r="H36" s="11"/>
      <c r="I36" s="11"/>
      <c r="J36" s="11"/>
      <c r="K36" s="11"/>
    </row>
    <row r="37" spans="1:11" ht="12.75">
      <c r="A37" t="str">
        <f>Index!A42</f>
        <v>Macau</v>
      </c>
      <c r="B37" s="11"/>
      <c r="C37" s="11"/>
      <c r="D37" s="11"/>
      <c r="E37" s="11"/>
      <c r="F37" s="11"/>
      <c r="G37" s="11"/>
      <c r="H37" s="11"/>
      <c r="I37" s="11"/>
      <c r="J37" s="11"/>
      <c r="K37" s="11"/>
    </row>
    <row r="38" spans="1:11" ht="12.75">
      <c r="A38" t="str">
        <f>Index!A43</f>
        <v>Macedonia</v>
      </c>
      <c r="B38" s="11"/>
      <c r="C38" s="11"/>
      <c r="D38" s="11"/>
      <c r="E38" s="11"/>
      <c r="F38" s="11"/>
      <c r="G38" s="11"/>
      <c r="H38" s="11"/>
      <c r="I38" s="11"/>
      <c r="J38" s="11"/>
      <c r="K38" s="11"/>
    </row>
    <row r="39" spans="1:11" ht="12.75">
      <c r="A39" t="str">
        <f>Index!A44</f>
        <v>Malaysia</v>
      </c>
      <c r="B39" s="11"/>
      <c r="C39" s="11"/>
      <c r="D39" s="11"/>
      <c r="E39" s="11"/>
      <c r="F39" s="11"/>
      <c r="G39" s="11"/>
      <c r="H39" s="11"/>
      <c r="I39" s="11"/>
      <c r="J39" s="11"/>
      <c r="K39" s="11"/>
    </row>
    <row r="40" spans="1:11" ht="12.75">
      <c r="A40" t="str">
        <f>Index!A45</f>
        <v>Mexico</v>
      </c>
      <c r="B40" s="11"/>
      <c r="C40" s="11"/>
      <c r="D40" s="11"/>
      <c r="E40" s="11"/>
      <c r="F40" s="11"/>
      <c r="G40" s="11"/>
      <c r="H40" s="11"/>
      <c r="I40" s="11"/>
      <c r="J40" s="11"/>
      <c r="K40" s="11"/>
    </row>
    <row r="41" spans="1:11" ht="12.75">
      <c r="A41" t="str">
        <f>Index!A46</f>
        <v>Moldava</v>
      </c>
      <c r="B41" s="11"/>
      <c r="C41" s="11"/>
      <c r="D41" s="11"/>
      <c r="E41" s="11"/>
      <c r="F41" s="11"/>
      <c r="G41" s="11"/>
      <c r="H41" s="11"/>
      <c r="I41" s="11"/>
      <c r="J41" s="11"/>
      <c r="K41" s="11"/>
    </row>
    <row r="42" spans="1:11" ht="12.75">
      <c r="A42" t="str">
        <f>Index!A47</f>
        <v>Morocco</v>
      </c>
      <c r="B42" s="11"/>
      <c r="C42" s="11"/>
      <c r="D42" s="11"/>
      <c r="E42" s="11"/>
      <c r="F42" s="11"/>
      <c r="G42" s="11"/>
      <c r="H42" s="11"/>
      <c r="I42" s="11"/>
      <c r="J42" s="11"/>
      <c r="K42" s="11"/>
    </row>
    <row r="43" spans="1:11" ht="12.75">
      <c r="A43" t="str">
        <f>Index!A48</f>
        <v>New Zealand</v>
      </c>
      <c r="B43" s="11"/>
      <c r="C43" s="11"/>
      <c r="D43" s="11"/>
      <c r="E43" s="11"/>
      <c r="F43" s="11"/>
      <c r="G43" s="11"/>
      <c r="H43" s="11"/>
      <c r="I43" s="11"/>
      <c r="J43" s="11"/>
      <c r="K43" s="11"/>
    </row>
    <row r="44" spans="1:11" ht="12.75">
      <c r="A44" t="str">
        <f>Index!A49</f>
        <v>Nicaragua</v>
      </c>
      <c r="B44" s="11"/>
      <c r="C44" s="11"/>
      <c r="D44" s="11"/>
      <c r="E44" s="11"/>
      <c r="F44" s="11"/>
      <c r="G44" s="11"/>
      <c r="H44" s="11"/>
      <c r="I44" s="11"/>
      <c r="J44" s="11"/>
      <c r="K44" s="11"/>
    </row>
    <row r="45" spans="1:11" ht="12.75">
      <c r="A45" t="str">
        <f>Index!A50</f>
        <v>Norway</v>
      </c>
      <c r="B45" s="11"/>
      <c r="C45" s="11"/>
      <c r="D45" s="11"/>
      <c r="E45" s="11"/>
      <c r="F45" s="11"/>
      <c r="G45" s="11"/>
      <c r="H45" s="11"/>
      <c r="I45" s="11"/>
      <c r="J45" s="11"/>
      <c r="K45" s="11"/>
    </row>
    <row r="46" spans="1:11" ht="12.75">
      <c r="A46" t="str">
        <f>Index!A51</f>
        <v>Pakistan</v>
      </c>
      <c r="B46" s="11"/>
      <c r="C46" s="11"/>
      <c r="D46" s="11"/>
      <c r="E46" s="11"/>
      <c r="F46" s="11"/>
      <c r="G46" s="11"/>
      <c r="H46" s="11"/>
      <c r="I46" s="11"/>
      <c r="J46" s="11"/>
      <c r="K46" s="11"/>
    </row>
    <row r="47" spans="1:11" ht="12.75">
      <c r="A47" t="str">
        <f>Index!A52</f>
        <v>Paraguay</v>
      </c>
      <c r="B47" s="11"/>
      <c r="C47" s="11"/>
      <c r="D47" s="11"/>
      <c r="E47" s="11"/>
      <c r="F47" s="11"/>
      <c r="G47" s="11"/>
      <c r="H47" s="11"/>
      <c r="I47" s="11"/>
      <c r="J47" s="11"/>
      <c r="K47" s="11"/>
    </row>
    <row r="48" spans="1:11" ht="12.75">
      <c r="A48" t="str">
        <f>Index!A53</f>
        <v>Peru</v>
      </c>
      <c r="B48" s="11"/>
      <c r="C48" s="11"/>
      <c r="D48" s="11"/>
      <c r="E48" s="11"/>
      <c r="F48" s="11"/>
      <c r="G48" s="11"/>
      <c r="H48" s="11"/>
      <c r="I48" s="11"/>
      <c r="J48" s="11"/>
      <c r="K48" s="11"/>
    </row>
    <row r="49" spans="1:11" ht="12.75">
      <c r="A49" t="str">
        <f>Index!A54</f>
        <v>Phillipines</v>
      </c>
      <c r="B49" s="11"/>
      <c r="C49" s="11"/>
      <c r="D49" s="11"/>
      <c r="E49" s="11"/>
      <c r="F49" s="11"/>
      <c r="G49" s="11"/>
      <c r="H49" s="11"/>
      <c r="I49" s="11"/>
      <c r="J49" s="11"/>
      <c r="K49" s="11"/>
    </row>
    <row r="50" spans="1:11" ht="12.75">
      <c r="A50" t="str">
        <f>Index!A55</f>
        <v>Poland</v>
      </c>
      <c r="B50" s="11"/>
      <c r="C50" s="11"/>
      <c r="D50" s="11"/>
      <c r="E50" s="11"/>
      <c r="F50" s="11"/>
      <c r="G50" s="11"/>
      <c r="H50" s="11"/>
      <c r="I50" s="11"/>
      <c r="J50" s="11"/>
      <c r="K50" s="11"/>
    </row>
    <row r="51" spans="1:11" ht="12.75">
      <c r="A51" t="str">
        <f>Index!A56</f>
        <v>Qatar</v>
      </c>
      <c r="B51" s="11"/>
      <c r="C51" s="11"/>
      <c r="D51" s="11"/>
      <c r="E51" s="11"/>
      <c r="F51" s="11"/>
      <c r="G51" s="11"/>
      <c r="H51" s="11"/>
      <c r="I51" s="11"/>
      <c r="J51" s="11"/>
      <c r="K51" s="11"/>
    </row>
    <row r="52" spans="1:11" ht="12.75">
      <c r="A52" t="str">
        <f>Index!A57</f>
        <v>Russia</v>
      </c>
      <c r="B52" s="11"/>
      <c r="C52" s="11">
        <v>1.83</v>
      </c>
      <c r="D52" s="11">
        <v>1.55</v>
      </c>
      <c r="E52" s="11">
        <v>-0.73</v>
      </c>
      <c r="F52" s="11">
        <v>-0.5</v>
      </c>
      <c r="G52" s="11">
        <v>-0.29</v>
      </c>
      <c r="H52" s="11">
        <v>-0.3</v>
      </c>
      <c r="I52" s="11">
        <v>-0.18</v>
      </c>
      <c r="J52" s="11">
        <v>-0.21</v>
      </c>
      <c r="K52" s="11">
        <v>-0.22</v>
      </c>
    </row>
    <row r="53" spans="1:11" ht="12.75">
      <c r="A53" t="str">
        <f>Index!A58</f>
        <v>Saudi Arabia</v>
      </c>
      <c r="B53" s="11"/>
      <c r="C53" s="11"/>
      <c r="D53" s="11"/>
      <c r="E53" s="11"/>
      <c r="F53" s="11"/>
      <c r="G53" s="11"/>
      <c r="H53" s="11"/>
      <c r="I53" s="11"/>
      <c r="J53" s="11"/>
      <c r="K53" s="11"/>
    </row>
    <row r="54" spans="1:11" ht="12.75">
      <c r="A54" t="str">
        <f>Index!A59</f>
        <v>Serbia</v>
      </c>
      <c r="B54" s="11"/>
      <c r="C54" s="11"/>
      <c r="D54" s="11"/>
      <c r="E54" s="11"/>
      <c r="F54" s="11"/>
      <c r="G54" s="11"/>
      <c r="H54" s="11"/>
      <c r="I54" s="11"/>
      <c r="J54" s="11"/>
      <c r="K54" s="11"/>
    </row>
    <row r="55" spans="1:11" ht="12.75">
      <c r="A55" t="str">
        <f>Index!A60</f>
        <v>Singapore</v>
      </c>
      <c r="B55" s="11">
        <v>-0.29</v>
      </c>
      <c r="C55" s="11">
        <v>-0.37</v>
      </c>
      <c r="D55" s="11">
        <v>-0.3</v>
      </c>
      <c r="E55" s="11">
        <v>0.24</v>
      </c>
      <c r="G55" s="11">
        <v>-0.17</v>
      </c>
      <c r="H55" s="11">
        <v>-0.09</v>
      </c>
      <c r="I55" s="11">
        <v>-0.08</v>
      </c>
      <c r="J55" s="11">
        <v>-0.14</v>
      </c>
      <c r="K55" s="11">
        <v>-0.28</v>
      </c>
    </row>
    <row r="56" spans="1:11" ht="12.75">
      <c r="A56" t="str">
        <f>Index!A61</f>
        <v>Slovakia</v>
      </c>
      <c r="B56" s="11"/>
      <c r="C56" s="11"/>
      <c r="D56" s="11"/>
      <c r="E56" s="11"/>
      <c r="F56" s="11"/>
      <c r="G56" s="11"/>
      <c r="H56" s="11"/>
      <c r="I56" s="11"/>
      <c r="J56" s="11"/>
      <c r="K56" s="11"/>
    </row>
    <row r="57" spans="1:11" ht="12.75">
      <c r="A57" t="str">
        <f>Index!A62</f>
        <v>Slovenia</v>
      </c>
      <c r="B57" s="11"/>
      <c r="C57" s="11"/>
      <c r="D57" s="11"/>
      <c r="E57" s="11"/>
      <c r="F57" s="11"/>
      <c r="G57" s="11"/>
      <c r="H57" s="11"/>
      <c r="I57" s="11"/>
      <c r="J57" s="11"/>
      <c r="K57" s="11"/>
    </row>
    <row r="58" spans="1:11" ht="12.75">
      <c r="A58" t="str">
        <f>Index!A63</f>
        <v>South Africa</v>
      </c>
      <c r="B58" s="11"/>
      <c r="C58" s="11"/>
      <c r="D58" s="11"/>
      <c r="E58" s="11"/>
      <c r="F58" s="11"/>
      <c r="G58" s="11"/>
      <c r="H58" s="11"/>
      <c r="I58" s="11"/>
      <c r="J58" s="11"/>
      <c r="K58" s="11"/>
    </row>
    <row r="59" spans="1:11" ht="12.75">
      <c r="A59" t="str">
        <f>Index!A64</f>
        <v>South Korea</v>
      </c>
      <c r="B59" s="11">
        <v>0.78</v>
      </c>
      <c r="C59" s="11">
        <v>0.35</v>
      </c>
      <c r="D59" s="11">
        <v>0.29</v>
      </c>
      <c r="E59" s="11">
        <v>0.35</v>
      </c>
      <c r="F59" s="11">
        <v>0.27</v>
      </c>
      <c r="G59" s="11">
        <v>0.24</v>
      </c>
      <c r="H59" s="11">
        <v>0.29</v>
      </c>
      <c r="I59" s="11">
        <v>0.25</v>
      </c>
      <c r="J59" s="11">
        <v>-0.06</v>
      </c>
      <c r="K59" s="11">
        <v>-0.31</v>
      </c>
    </row>
    <row r="60" spans="1:11" ht="12.75">
      <c r="A60" t="str">
        <f>Index!A65</f>
        <v>Sri Lanka</v>
      </c>
      <c r="B60" s="11"/>
      <c r="C60" s="11"/>
      <c r="D60" s="11"/>
      <c r="E60" s="11"/>
      <c r="F60" s="11"/>
      <c r="G60" s="11"/>
      <c r="H60" s="11"/>
      <c r="I60" s="11"/>
      <c r="J60" s="11"/>
      <c r="K60" s="11"/>
    </row>
    <row r="61" spans="1:11" ht="12.75">
      <c r="A61" t="str">
        <f>Index!A66</f>
        <v>Sweden</v>
      </c>
      <c r="B61" s="11">
        <v>0.62</v>
      </c>
      <c r="C61" s="11">
        <v>0.79</v>
      </c>
      <c r="D61" s="11">
        <v>0.91</v>
      </c>
      <c r="E61" s="11">
        <v>0.96</v>
      </c>
      <c r="F61" s="11">
        <v>0.5</v>
      </c>
      <c r="G61" s="11">
        <v>0.39</v>
      </c>
      <c r="H61" s="11">
        <v>0.53</v>
      </c>
      <c r="I61" s="11">
        <v>0.64</v>
      </c>
      <c r="J61" s="11">
        <v>0.39</v>
      </c>
      <c r="K61" s="11">
        <v>0.17</v>
      </c>
    </row>
    <row r="62" spans="1:11" ht="12.75">
      <c r="A62" t="str">
        <f>Index!A67</f>
        <v>Switzerland</v>
      </c>
      <c r="B62" s="11"/>
      <c r="C62" s="11"/>
      <c r="D62" s="11"/>
      <c r="E62" s="11"/>
      <c r="F62" s="11"/>
      <c r="G62" s="11"/>
      <c r="H62" s="11"/>
      <c r="I62" s="11"/>
      <c r="J62" s="11"/>
      <c r="K62" s="11"/>
    </row>
    <row r="63" spans="1:11" ht="12.75">
      <c r="A63" t="str">
        <f>Index!A68</f>
        <v>Taiwan</v>
      </c>
      <c r="B63" s="11"/>
      <c r="C63" s="11"/>
      <c r="D63" s="11"/>
      <c r="E63" s="11"/>
      <c r="F63" s="11"/>
      <c r="G63" s="11"/>
      <c r="H63" s="11"/>
      <c r="I63" s="11"/>
      <c r="J63" s="11"/>
      <c r="K63" s="11"/>
    </row>
    <row r="64" spans="1:11" ht="12.75">
      <c r="A64" t="str">
        <f>Index!A69</f>
        <v>Thailand</v>
      </c>
      <c r="B64" s="11"/>
      <c r="C64" s="11"/>
      <c r="D64" s="11"/>
      <c r="E64" s="11"/>
      <c r="F64" s="11"/>
      <c r="G64" s="11"/>
      <c r="H64" s="11"/>
      <c r="I64" s="11"/>
      <c r="J64" s="11"/>
      <c r="K64" s="11"/>
    </row>
    <row r="65" spans="1:11" ht="12.75">
      <c r="A65" t="str">
        <f>Index!A70</f>
        <v>Turkey</v>
      </c>
      <c r="B65" s="11"/>
      <c r="C65" s="11"/>
      <c r="D65" s="11"/>
      <c r="E65" s="11"/>
      <c r="F65" s="11"/>
      <c r="G65" s="11"/>
      <c r="H65" s="11"/>
      <c r="I65" s="11"/>
      <c r="J65" s="11"/>
      <c r="K65" s="11"/>
    </row>
    <row r="66" spans="1:11" ht="12.75">
      <c r="A66" t="str">
        <f>Index!A71</f>
        <v>Ukraine</v>
      </c>
      <c r="B66" s="11"/>
      <c r="C66" s="11"/>
      <c r="D66" s="11"/>
      <c r="E66" s="11"/>
      <c r="F66" s="11"/>
      <c r="G66" s="11"/>
      <c r="H66" s="11"/>
      <c r="I66" s="11"/>
      <c r="J66" s="11"/>
      <c r="K66" s="11"/>
    </row>
    <row r="67" spans="1:11" ht="12.75">
      <c r="A67" t="str">
        <f>Index!A72</f>
        <v>UAE</v>
      </c>
      <c r="B67" s="11"/>
      <c r="C67" s="11"/>
      <c r="D67" s="11"/>
      <c r="E67" s="11"/>
      <c r="F67" s="11"/>
      <c r="G67" s="11"/>
      <c r="H67" s="11"/>
      <c r="I67" s="11"/>
      <c r="J67" s="11"/>
      <c r="K67" s="11"/>
    </row>
    <row r="68" spans="1:11" ht="12.75">
      <c r="A68" t="str">
        <f>Index!A73</f>
        <v>Uruguay</v>
      </c>
      <c r="B68" s="11"/>
      <c r="C68" s="11"/>
      <c r="D68" s="11"/>
      <c r="E68" s="11"/>
      <c r="F68" s="11"/>
      <c r="G68" s="11"/>
      <c r="H68" s="11"/>
      <c r="I68" s="11"/>
      <c r="J68" s="11"/>
      <c r="K68" s="11"/>
    </row>
    <row r="69" spans="1:11" ht="12.75">
      <c r="A69" t="str">
        <f>Index!A74</f>
        <v>Venezuela</v>
      </c>
      <c r="B69" s="11"/>
      <c r="C69" s="11"/>
      <c r="D69" s="11"/>
      <c r="E69" s="11"/>
      <c r="F69" s="11"/>
      <c r="G69" s="11"/>
      <c r="H69" s="11"/>
      <c r="I69" s="11"/>
      <c r="J69" s="11"/>
      <c r="K69" s="11"/>
    </row>
    <row r="70" spans="2:12" ht="12.75">
      <c r="B70" s="11"/>
      <c r="C70" s="11"/>
      <c r="D70" s="11"/>
      <c r="E70" s="11"/>
      <c r="F70" s="11"/>
      <c r="G70" s="11"/>
      <c r="H70" s="11"/>
      <c r="I70" s="11"/>
      <c r="J70" s="11"/>
      <c r="K70" s="11"/>
      <c r="L70" t="s">
        <v>196</v>
      </c>
    </row>
    <row r="71" spans="1:12" ht="12.75">
      <c r="A71" t="s">
        <v>191</v>
      </c>
      <c r="B71" s="11">
        <v>0.38</v>
      </c>
      <c r="C71" s="11">
        <v>0.43</v>
      </c>
      <c r="D71" s="11">
        <v>0.42</v>
      </c>
      <c r="E71" s="11">
        <v>0.49</v>
      </c>
      <c r="F71" s="11">
        <v>0.52</v>
      </c>
      <c r="G71" s="11">
        <v>0.38</v>
      </c>
      <c r="H71" s="11">
        <v>0.66</v>
      </c>
      <c r="I71" s="11">
        <v>0.46</v>
      </c>
      <c r="J71" s="11">
        <v>0.26</v>
      </c>
      <c r="K71" s="11">
        <v>0.11</v>
      </c>
      <c r="L71" s="11">
        <v>0.265</v>
      </c>
    </row>
    <row r="72" spans="1:12" ht="12.75">
      <c r="A72" t="s">
        <v>192</v>
      </c>
      <c r="B72" s="11">
        <v>0.13</v>
      </c>
      <c r="C72" s="11">
        <v>0.16</v>
      </c>
      <c r="D72" s="11">
        <v>0.14</v>
      </c>
      <c r="E72" s="11">
        <v>0.25</v>
      </c>
      <c r="F72" s="11">
        <v>0.28</v>
      </c>
      <c r="G72" s="11">
        <v>0.17</v>
      </c>
      <c r="H72" s="11">
        <v>0.5</v>
      </c>
      <c r="I72" s="11">
        <v>0.37</v>
      </c>
      <c r="J72" s="11">
        <v>0.18</v>
      </c>
      <c r="K72" s="11">
        <v>0.05</v>
      </c>
      <c r="L72" s="11">
        <v>0.38</v>
      </c>
    </row>
    <row r="73" spans="1:12" ht="12.75">
      <c r="A73" t="s">
        <v>193</v>
      </c>
      <c r="B73" s="11">
        <v>0.18</v>
      </c>
      <c r="C73" s="11">
        <v>0.44</v>
      </c>
      <c r="D73" s="11">
        <v>0.29</v>
      </c>
      <c r="E73" s="11">
        <v>0.52</v>
      </c>
      <c r="F73" s="11">
        <v>0.3</v>
      </c>
      <c r="G73" s="11">
        <v>0.21</v>
      </c>
      <c r="H73" s="11">
        <v>0.14</v>
      </c>
      <c r="I73" s="11">
        <v>0.23</v>
      </c>
      <c r="J73" s="11">
        <v>0.13</v>
      </c>
      <c r="K73" s="11">
        <v>-0.03</v>
      </c>
      <c r="L73" s="11">
        <v>0.235</v>
      </c>
    </row>
    <row r="74" spans="1:11" ht="12.75">
      <c r="A74" t="s">
        <v>194</v>
      </c>
      <c r="B74" s="11">
        <v>0.18</v>
      </c>
      <c r="C74" s="11">
        <v>0.27</v>
      </c>
      <c r="D74" s="11">
        <v>0.24</v>
      </c>
      <c r="E74" s="11">
        <v>0.33</v>
      </c>
      <c r="F74" s="11">
        <v>0.35</v>
      </c>
      <c r="G74" s="11">
        <v>0.24</v>
      </c>
      <c r="H74" s="11">
        <v>0.52</v>
      </c>
      <c r="I74" s="11">
        <v>0.36</v>
      </c>
      <c r="J74" s="11">
        <v>0.17</v>
      </c>
      <c r="K74" s="11">
        <v>0.03</v>
      </c>
    </row>
    <row r="75" spans="1:12" ht="12.75">
      <c r="A75" t="s">
        <v>195</v>
      </c>
      <c r="B75" s="11">
        <v>0.19</v>
      </c>
      <c r="C75" s="11">
        <v>0.26</v>
      </c>
      <c r="D75" s="11">
        <v>0.5</v>
      </c>
      <c r="E75" s="11">
        <v>0.41</v>
      </c>
      <c r="F75" s="11">
        <v>0.25</v>
      </c>
      <c r="G75" s="11">
        <v>0.09</v>
      </c>
      <c r="H75" s="11">
        <v>0.23</v>
      </c>
      <c r="I75" s="11">
        <v>0.23</v>
      </c>
      <c r="J75" s="11">
        <v>0.07</v>
      </c>
      <c r="K75" s="11">
        <v>-0.06</v>
      </c>
      <c r="L75" s="11">
        <v>0.12</v>
      </c>
    </row>
    <row r="76" spans="2:12" ht="12.75">
      <c r="B76" s="11"/>
      <c r="C76" s="11"/>
      <c r="D76" s="11"/>
      <c r="E76" s="11"/>
      <c r="F76" s="11"/>
      <c r="G76" s="11"/>
      <c r="H76" s="11"/>
      <c r="I76" s="11"/>
      <c r="J76" s="11"/>
      <c r="K76" s="11"/>
      <c r="L76">
        <f>SUM(L71:L75)</f>
        <v>1</v>
      </c>
    </row>
    <row r="77" spans="1:11" ht="12.75">
      <c r="A77" t="s">
        <v>197</v>
      </c>
      <c r="B77" s="11">
        <f>($L$71*B71)+($L$72*B72)+($L$73*B73)+($L$75*B75)</f>
        <v>0.2152</v>
      </c>
      <c r="C77" s="11">
        <f aca="true" t="shared" si="1" ref="C77:K77">($L$71*C71)+($L$72*C72)+($L$73*C73)+($L$75*C75)</f>
        <v>0.30935</v>
      </c>
      <c r="D77" s="11">
        <f t="shared" si="1"/>
        <v>0.29264999999999997</v>
      </c>
      <c r="E77" s="11">
        <f t="shared" si="1"/>
        <v>0.39625</v>
      </c>
      <c r="F77" s="11">
        <f t="shared" si="1"/>
        <v>0.3447</v>
      </c>
      <c r="G77" s="11">
        <f t="shared" si="1"/>
        <v>0.22545</v>
      </c>
      <c r="H77" s="11">
        <f t="shared" si="1"/>
        <v>0.4254</v>
      </c>
      <c r="I77" s="11">
        <f t="shared" si="1"/>
        <v>0.34415</v>
      </c>
      <c r="J77" s="11">
        <f t="shared" si="1"/>
        <v>0.17625</v>
      </c>
      <c r="K77" s="11">
        <f t="shared" si="1"/>
        <v>0.033900000000000007</v>
      </c>
    </row>
    <row r="78" spans="2:11" ht="12.75">
      <c r="B78" s="11"/>
      <c r="C78" s="11"/>
      <c r="D78" s="11"/>
      <c r="E78" s="11"/>
      <c r="F78" s="11"/>
      <c r="G78" s="11"/>
      <c r="H78" s="11"/>
      <c r="I78" s="11"/>
      <c r="J78" s="11"/>
      <c r="K78" s="11"/>
    </row>
    <row r="79" spans="2:11" ht="12.75">
      <c r="B79" s="11"/>
      <c r="C79" s="11"/>
      <c r="D79" s="11"/>
      <c r="E79" s="11"/>
      <c r="F79" s="11"/>
      <c r="G79" s="11"/>
      <c r="H79" s="11"/>
      <c r="I79" s="11"/>
      <c r="J79" s="11"/>
      <c r="K79" s="11"/>
    </row>
    <row r="80" spans="2:11" ht="12.75">
      <c r="B80" s="11"/>
      <c r="C80" s="11"/>
      <c r="D80" s="11"/>
      <c r="E80" s="11"/>
      <c r="F80" s="11"/>
      <c r="G80" s="11"/>
      <c r="H80" s="11"/>
      <c r="I80" s="11"/>
      <c r="J80" s="11"/>
      <c r="K80" s="11"/>
    </row>
    <row r="81" spans="2:11" ht="12.75">
      <c r="B81" s="11"/>
      <c r="C81" s="11"/>
      <c r="D81" s="11"/>
      <c r="E81" s="11"/>
      <c r="F81" s="11"/>
      <c r="G81" s="11"/>
      <c r="H81" s="11"/>
      <c r="I81" s="11"/>
      <c r="J81" s="11"/>
      <c r="K81" s="11"/>
    </row>
    <row r="82" spans="2:11" ht="12.75">
      <c r="B82" s="11"/>
      <c r="C82" s="11"/>
      <c r="D82" s="11"/>
      <c r="E82" s="11"/>
      <c r="F82" s="11"/>
      <c r="G82" s="11"/>
      <c r="H82" s="11"/>
      <c r="I82" s="11"/>
      <c r="J82" s="11"/>
      <c r="K82" s="11"/>
    </row>
    <row r="83" spans="2:11" ht="12.75">
      <c r="B83" s="11"/>
      <c r="C83" s="11"/>
      <c r="D83" s="11"/>
      <c r="E83" s="11"/>
      <c r="F83" s="11"/>
      <c r="G83" s="11"/>
      <c r="H83" s="11"/>
      <c r="I83" s="11"/>
      <c r="J83" s="11"/>
      <c r="K83" s="11"/>
    </row>
    <row r="84" spans="2:11" ht="12.75">
      <c r="B84" s="11"/>
      <c r="C84" s="11"/>
      <c r="D84" s="11"/>
      <c r="E84" s="11"/>
      <c r="F84" s="11"/>
      <c r="G84" s="11"/>
      <c r="H84" s="11"/>
      <c r="I84" s="11"/>
      <c r="J84" s="11"/>
      <c r="K84" s="11"/>
    </row>
    <row r="85" spans="2:11" ht="12.75">
      <c r="B85" s="11"/>
      <c r="C85" s="11"/>
      <c r="D85" s="11"/>
      <c r="E85" s="11"/>
      <c r="F85" s="11"/>
      <c r="G85" s="11"/>
      <c r="H85" s="11"/>
      <c r="I85" s="11"/>
      <c r="J85" s="11"/>
      <c r="K85" s="11"/>
    </row>
    <row r="86" spans="2:11" ht="12.75">
      <c r="B86" s="11"/>
      <c r="C86" s="11"/>
      <c r="D86" s="11"/>
      <c r="E86" s="11"/>
      <c r="F86" s="11"/>
      <c r="G86" s="11"/>
      <c r="H86" s="11"/>
      <c r="I86" s="11"/>
      <c r="J86" s="11"/>
      <c r="K86" s="11"/>
    </row>
    <row r="87" spans="2:11" ht="12.75">
      <c r="B87" s="11"/>
      <c r="C87" s="11"/>
      <c r="D87" s="11"/>
      <c r="E87" s="11"/>
      <c r="F87" s="11"/>
      <c r="G87" s="11"/>
      <c r="H87" s="11"/>
      <c r="I87" s="11"/>
      <c r="J87" s="11"/>
      <c r="K87" s="11"/>
    </row>
    <row r="88" spans="2:11" ht="12.75">
      <c r="B88" s="11"/>
      <c r="C88" s="11"/>
      <c r="D88" s="11"/>
      <c r="E88" s="11"/>
      <c r="F88" s="11"/>
      <c r="G88" s="11"/>
      <c r="H88" s="11"/>
      <c r="I88" s="11"/>
      <c r="J88" s="11"/>
      <c r="K88" s="11"/>
    </row>
    <row r="89" spans="2:11" ht="12.75">
      <c r="B89" s="11"/>
      <c r="C89" s="11"/>
      <c r="D89" s="11"/>
      <c r="E89" s="11"/>
      <c r="F89" s="11"/>
      <c r="G89" s="11"/>
      <c r="H89" s="11"/>
      <c r="I89" s="11"/>
      <c r="J89" s="11"/>
      <c r="K89" s="11"/>
    </row>
    <row r="90" spans="2:11" ht="12.75">
      <c r="B90" s="11"/>
      <c r="C90" s="11"/>
      <c r="D90" s="11"/>
      <c r="E90" s="11"/>
      <c r="F90" s="11"/>
      <c r="G90" s="11"/>
      <c r="H90" s="11"/>
      <c r="I90" s="11"/>
      <c r="J90" s="11"/>
      <c r="K90" s="11"/>
    </row>
    <row r="91" spans="2:11" ht="12.75">
      <c r="B91" s="11"/>
      <c r="C91" s="11"/>
      <c r="D91" s="11"/>
      <c r="E91" s="11"/>
      <c r="F91" s="11"/>
      <c r="G91" s="11"/>
      <c r="H91" s="11"/>
      <c r="I91" s="11"/>
      <c r="J91" s="11"/>
      <c r="K91" s="11"/>
    </row>
    <row r="92" spans="2:11" ht="12.75">
      <c r="B92" s="11"/>
      <c r="C92" s="11"/>
      <c r="D92" s="11"/>
      <c r="E92" s="11"/>
      <c r="F92" s="11"/>
      <c r="G92" s="11"/>
      <c r="H92" s="11"/>
      <c r="I92" s="11"/>
      <c r="J92" s="11"/>
      <c r="K92" s="11"/>
    </row>
    <row r="93" spans="2:11" ht="12.75">
      <c r="B93" s="11"/>
      <c r="C93" s="11"/>
      <c r="D93" s="11"/>
      <c r="E93" s="11"/>
      <c r="F93" s="11"/>
      <c r="G93" s="11"/>
      <c r="H93" s="11"/>
      <c r="I93" s="11"/>
      <c r="J93" s="11"/>
      <c r="K93" s="11"/>
    </row>
    <row r="94" spans="2:11" ht="12.75">
      <c r="B94" s="11"/>
      <c r="C94" s="11"/>
      <c r="D94" s="11"/>
      <c r="E94" s="11"/>
      <c r="F94" s="11"/>
      <c r="G94" s="11"/>
      <c r="H94" s="11"/>
      <c r="I94" s="11"/>
      <c r="J94" s="11"/>
      <c r="K94" s="11"/>
    </row>
    <row r="95" spans="2:11" ht="12.75">
      <c r="B95" s="11"/>
      <c r="C95" s="11"/>
      <c r="D95" s="11"/>
      <c r="E95" s="11"/>
      <c r="F95" s="11"/>
      <c r="G95" s="11"/>
      <c r="H95" s="11"/>
      <c r="I95" s="11"/>
      <c r="J95" s="11"/>
      <c r="K95" s="11"/>
    </row>
  </sheetData>
  <mergeCells count="2">
    <mergeCell ref="A1:A3"/>
    <mergeCell ref="B1:C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00"/>
  <sheetViews>
    <sheetView workbookViewId="0" topLeftCell="A44">
      <selection activeCell="F65" sqref="F65"/>
    </sheetView>
  </sheetViews>
  <sheetFormatPr defaultColWidth="9.140625" defaultRowHeight="12.75"/>
  <cols>
    <col min="1" max="1" width="15.7109375" style="0" customWidth="1"/>
    <col min="2" max="2" width="11.28125" style="0" customWidth="1"/>
    <col min="8" max="8" width="20.421875" style="0" bestFit="1" customWidth="1"/>
  </cols>
  <sheetData>
    <row r="1" spans="1:6" ht="12.75">
      <c r="A1" s="36" t="s">
        <v>45</v>
      </c>
      <c r="B1" s="39" t="s">
        <v>46</v>
      </c>
      <c r="C1" s="40"/>
      <c r="D1" s="1" t="s">
        <v>47</v>
      </c>
      <c r="E1" s="43" t="s">
        <v>50</v>
      </c>
      <c r="F1" s="43" t="s">
        <v>51</v>
      </c>
    </row>
    <row r="2" spans="1:6" ht="16.5">
      <c r="A2" s="37"/>
      <c r="B2" s="41"/>
      <c r="C2" s="42"/>
      <c r="D2" s="2" t="s">
        <v>48</v>
      </c>
      <c r="E2" s="44"/>
      <c r="F2" s="44"/>
    </row>
    <row r="3" spans="1:6" ht="30.75">
      <c r="A3" s="38"/>
      <c r="B3" s="4" t="s">
        <v>52</v>
      </c>
      <c r="C3" s="5" t="s">
        <v>53</v>
      </c>
      <c r="D3" s="3" t="s">
        <v>49</v>
      </c>
      <c r="E3" s="45"/>
      <c r="F3" s="45"/>
    </row>
    <row r="4" spans="1:6" ht="12.75">
      <c r="A4" t="str">
        <f>Index!A9</f>
        <v>United States</v>
      </c>
      <c r="B4">
        <v>2.42</v>
      </c>
      <c r="C4">
        <v>2.42</v>
      </c>
      <c r="D4">
        <v>1</v>
      </c>
      <c r="E4" s="11">
        <f>IF(ISNUMBER(C4),(C4/$C$4)-1,NA())</f>
        <v>0</v>
      </c>
      <c r="F4">
        <v>1</v>
      </c>
    </row>
    <row r="5" spans="1:5" ht="12.75">
      <c r="A5" t="str">
        <f>Index!A10</f>
        <v>Aruba</v>
      </c>
      <c r="E5" s="11" t="e">
        <f aca="true" t="shared" si="0" ref="E5:E68">IF(ISNUMBER(C5),(C5/$C$4)-1,NA())</f>
        <v>#N/A</v>
      </c>
    </row>
    <row r="6" spans="1:6" ht="12.75">
      <c r="A6" t="str">
        <f>Index!A11</f>
        <v>Argentina</v>
      </c>
      <c r="B6">
        <v>2.5</v>
      </c>
      <c r="C6">
        <v>2.5</v>
      </c>
      <c r="D6">
        <v>1</v>
      </c>
      <c r="E6" s="11">
        <f t="shared" si="0"/>
        <v>0.03305785123966953</v>
      </c>
      <c r="F6">
        <v>1.03</v>
      </c>
    </row>
    <row r="7" spans="1:6" ht="12.75">
      <c r="A7" t="str">
        <f>Index!A12</f>
        <v>Australia</v>
      </c>
      <c r="B7">
        <v>2.5</v>
      </c>
      <c r="C7">
        <v>1.94</v>
      </c>
      <c r="D7">
        <v>1.29</v>
      </c>
      <c r="E7" s="11">
        <f t="shared" si="0"/>
        <v>-0.19834710743801653</v>
      </c>
      <c r="F7">
        <v>1.03</v>
      </c>
    </row>
    <row r="8" spans="1:5" ht="12.75">
      <c r="A8" t="str">
        <f>Index!A13</f>
        <v>Bulgaria</v>
      </c>
      <c r="E8" s="11" t="e">
        <f t="shared" si="0"/>
        <v>#N/A</v>
      </c>
    </row>
    <row r="9" spans="1:6" ht="12.75">
      <c r="A9" t="str">
        <f>Index!A14</f>
        <v>Brazil</v>
      </c>
      <c r="B9">
        <v>2.97</v>
      </c>
      <c r="C9">
        <v>2.81</v>
      </c>
      <c r="D9">
        <v>1.06</v>
      </c>
      <c r="E9" s="11">
        <f t="shared" si="0"/>
        <v>0.16115702479338845</v>
      </c>
      <c r="F9">
        <v>1.23</v>
      </c>
    </row>
    <row r="10" spans="1:6" ht="12.75">
      <c r="A10" t="str">
        <f>Index!A15</f>
        <v>Britain</v>
      </c>
      <c r="B10">
        <v>1.81</v>
      </c>
      <c r="C10">
        <v>2.95</v>
      </c>
      <c r="D10">
        <v>1.63</v>
      </c>
      <c r="E10" s="11">
        <f t="shared" si="0"/>
        <v>0.21900826446280997</v>
      </c>
      <c r="F10">
        <v>1.34</v>
      </c>
    </row>
    <row r="11" spans="1:6" ht="12.75">
      <c r="A11" t="str">
        <f>Index!A16</f>
        <v>Canada</v>
      </c>
      <c r="B11">
        <v>2.88</v>
      </c>
      <c r="C11">
        <v>2.07</v>
      </c>
      <c r="D11">
        <v>1.39</v>
      </c>
      <c r="E11" s="11">
        <f t="shared" si="0"/>
        <v>-0.1446280991735538</v>
      </c>
      <c r="F11">
        <v>1.19</v>
      </c>
    </row>
    <row r="12" spans="1:5" ht="12.75">
      <c r="A12" t="str">
        <f>Index!A17</f>
        <v>Columbia</v>
      </c>
      <c r="E12" s="11" t="e">
        <f t="shared" si="0"/>
        <v>#N/A</v>
      </c>
    </row>
    <row r="13" spans="1:5" ht="12.75">
      <c r="A13" t="str">
        <f>Index!A18</f>
        <v>Costa Rica</v>
      </c>
      <c r="E13" s="11" t="e">
        <f t="shared" si="0"/>
        <v>#N/A</v>
      </c>
    </row>
    <row r="14" spans="1:5" ht="12.75">
      <c r="A14" t="str">
        <f>Index!A19</f>
        <v>Croatia</v>
      </c>
      <c r="E14" s="11" t="e">
        <f t="shared" si="0"/>
        <v>#N/A</v>
      </c>
    </row>
    <row r="15" spans="1:6" ht="12.75">
      <c r="A15" t="str">
        <f>Index!A20</f>
        <v>Chile</v>
      </c>
      <c r="B15">
        <v>1200</v>
      </c>
      <c r="C15">
        <v>2.88</v>
      </c>
      <c r="D15">
        <v>417</v>
      </c>
      <c r="E15" s="11">
        <f t="shared" si="0"/>
        <v>0.1900826446280992</v>
      </c>
      <c r="F15">
        <v>496</v>
      </c>
    </row>
    <row r="16" spans="1:6" ht="12.75">
      <c r="A16" t="str">
        <f>Index!A21</f>
        <v>China</v>
      </c>
      <c r="B16">
        <v>9.7</v>
      </c>
      <c r="C16">
        <v>1.16</v>
      </c>
      <c r="D16">
        <v>8.33</v>
      </c>
      <c r="E16" s="11">
        <f t="shared" si="0"/>
        <v>-0.5206611570247934</v>
      </c>
      <c r="F16">
        <v>4.01</v>
      </c>
    </row>
    <row r="17" spans="1:6" ht="12.75">
      <c r="A17" t="str">
        <f>Index!A22</f>
        <v>Czech Rep.</v>
      </c>
      <c r="B17">
        <v>53</v>
      </c>
      <c r="C17">
        <v>1.81</v>
      </c>
      <c r="D17">
        <v>29.2</v>
      </c>
      <c r="E17" s="11">
        <f t="shared" si="0"/>
        <v>-0.2520661157024793</v>
      </c>
      <c r="F17">
        <v>21.9</v>
      </c>
    </row>
    <row r="18" spans="1:6" ht="12.75">
      <c r="A18" t="str">
        <f>Index!A23</f>
        <v>Denmark</v>
      </c>
      <c r="B18">
        <v>25.75</v>
      </c>
      <c r="C18">
        <v>3.95</v>
      </c>
      <c r="D18">
        <v>6.52</v>
      </c>
      <c r="E18" s="11">
        <f t="shared" si="0"/>
        <v>0.6322314049586779</v>
      </c>
      <c r="F18">
        <v>10.6</v>
      </c>
    </row>
    <row r="19" spans="1:5" ht="12.75">
      <c r="A19" t="str">
        <f>Index!A24</f>
        <v>Dominican Rep</v>
      </c>
      <c r="E19" s="11" t="e">
        <f t="shared" si="0"/>
        <v>#N/A</v>
      </c>
    </row>
    <row r="20" spans="1:5" ht="12.75">
      <c r="A20" t="str">
        <f>Index!A25</f>
        <v>Egypt</v>
      </c>
      <c r="E20" s="11" t="e">
        <f t="shared" si="0"/>
        <v>#N/A</v>
      </c>
    </row>
    <row r="21" spans="1:5" ht="12.75">
      <c r="A21" t="str">
        <f>Index!A26</f>
        <v>Estonia</v>
      </c>
      <c r="E21" s="11" t="e">
        <f t="shared" si="0"/>
        <v>#N/A</v>
      </c>
    </row>
    <row r="22" spans="1:5" ht="12.75">
      <c r="A22" t="str">
        <f>Index!A27</f>
        <v>Euro area</v>
      </c>
      <c r="E22" s="11">
        <f>H95</f>
        <v>0.17601239669421492</v>
      </c>
    </row>
    <row r="23" spans="1:5" ht="12.75">
      <c r="A23" t="str">
        <f>Index!A28</f>
        <v>Fiji</v>
      </c>
      <c r="E23" s="11" t="e">
        <f t="shared" si="0"/>
        <v>#N/A</v>
      </c>
    </row>
    <row r="24" spans="1:5" ht="12.75">
      <c r="A24" t="str">
        <f>Index!A29</f>
        <v>Georgia</v>
      </c>
      <c r="E24" s="11" t="e">
        <f t="shared" si="0"/>
        <v>#N/A</v>
      </c>
    </row>
    <row r="25" spans="1:5" ht="12.75">
      <c r="A25" t="str">
        <f>Index!A30</f>
        <v>Guatemala</v>
      </c>
      <c r="E25" s="11" t="e">
        <f t="shared" si="0"/>
        <v>#N/A</v>
      </c>
    </row>
    <row r="26" spans="1:5" ht="12.75">
      <c r="A26" t="str">
        <f>Index!A31</f>
        <v>Honduras</v>
      </c>
      <c r="E26" s="11" t="e">
        <f t="shared" si="0"/>
        <v>#N/A</v>
      </c>
    </row>
    <row r="27" spans="1:6" ht="12.75">
      <c r="A27" t="str">
        <f>Index!A32</f>
        <v>Hong Kong</v>
      </c>
      <c r="B27">
        <v>9.9</v>
      </c>
      <c r="C27">
        <v>1.28</v>
      </c>
      <c r="D27">
        <v>7.75</v>
      </c>
      <c r="E27" s="11">
        <f t="shared" si="0"/>
        <v>-0.47107438016528924</v>
      </c>
      <c r="F27">
        <v>4.09</v>
      </c>
    </row>
    <row r="28" spans="1:6" ht="12.75">
      <c r="A28" t="str">
        <f>Index!A33</f>
        <v>Hungary</v>
      </c>
      <c r="B28">
        <v>271</v>
      </c>
      <c r="C28">
        <v>1.52</v>
      </c>
      <c r="D28">
        <v>178</v>
      </c>
      <c r="E28" s="11">
        <f t="shared" si="0"/>
        <v>-0.371900826446281</v>
      </c>
      <c r="F28">
        <v>112</v>
      </c>
    </row>
    <row r="29" spans="1:5" ht="12.75">
      <c r="A29" t="str">
        <f>Index!A34</f>
        <v>Iceland</v>
      </c>
      <c r="E29" s="11" t="e">
        <f t="shared" si="0"/>
        <v>#N/A</v>
      </c>
    </row>
    <row r="30" spans="1:5" ht="12.75">
      <c r="A30" t="str">
        <f>Index!A35</f>
        <v>Indonesia</v>
      </c>
      <c r="E30" s="11" t="e">
        <f t="shared" si="0"/>
        <v>#N/A</v>
      </c>
    </row>
    <row r="31" spans="1:5" ht="12.75">
      <c r="A31" t="str">
        <f>Index!A36</f>
        <v>Jamaica</v>
      </c>
      <c r="E31" s="11" t="e">
        <f t="shared" si="0"/>
        <v>#N/A</v>
      </c>
    </row>
    <row r="32" spans="1:6" ht="12.75">
      <c r="A32" t="str">
        <f>Index!A37</f>
        <v>Japan</v>
      </c>
      <c r="B32">
        <v>294</v>
      </c>
      <c r="C32">
        <v>2.34</v>
      </c>
      <c r="D32">
        <v>126</v>
      </c>
      <c r="E32" s="11">
        <f t="shared" si="0"/>
        <v>-0.03305785123966942</v>
      </c>
      <c r="F32">
        <v>121</v>
      </c>
    </row>
    <row r="33" spans="1:5" ht="12.75">
      <c r="A33" t="str">
        <f>Index!A38</f>
        <v>Jordan</v>
      </c>
      <c r="E33" s="11" t="e">
        <f t="shared" si="0"/>
        <v>#N/A</v>
      </c>
    </row>
    <row r="34" spans="1:5" ht="12.75">
      <c r="A34" t="str">
        <f>Index!A39</f>
        <v>Latvia</v>
      </c>
      <c r="E34" s="11" t="e">
        <f t="shared" si="0"/>
        <v>#N/A</v>
      </c>
    </row>
    <row r="35" spans="1:5" ht="12.75">
      <c r="A35" t="str">
        <f>Index!A40</f>
        <v>Lebanon</v>
      </c>
      <c r="E35" s="11" t="e">
        <f t="shared" si="0"/>
        <v>#N/A</v>
      </c>
    </row>
    <row r="36" spans="1:5" ht="12.75">
      <c r="A36" t="str">
        <f>Index!A41</f>
        <v>Lithuania</v>
      </c>
      <c r="E36" s="11" t="e">
        <f t="shared" si="0"/>
        <v>#N/A</v>
      </c>
    </row>
    <row r="37" spans="1:5" ht="12.75">
      <c r="A37" t="str">
        <f>Index!A42</f>
        <v>Macau</v>
      </c>
      <c r="E37" s="11" t="e">
        <f t="shared" si="0"/>
        <v>#N/A</v>
      </c>
    </row>
    <row r="38" spans="1:5" ht="12.75">
      <c r="A38" t="str">
        <f>Index!A43</f>
        <v>Macedonia</v>
      </c>
      <c r="E38" s="11" t="e">
        <f t="shared" si="0"/>
        <v>#N/A</v>
      </c>
    </row>
    <row r="39" spans="1:6" ht="12.75">
      <c r="A39" t="str">
        <f>Index!A44</f>
        <v>Malaysia</v>
      </c>
      <c r="B39">
        <v>3.87</v>
      </c>
      <c r="C39">
        <v>1.55</v>
      </c>
      <c r="D39">
        <v>2.5</v>
      </c>
      <c r="E39" s="11">
        <f t="shared" si="0"/>
        <v>-0.35950413223140487</v>
      </c>
      <c r="F39">
        <v>1.6</v>
      </c>
    </row>
    <row r="40" spans="1:6" ht="12.75">
      <c r="A40" t="str">
        <f>Index!A45</f>
        <v>Mexico</v>
      </c>
      <c r="B40">
        <v>14.9</v>
      </c>
      <c r="C40">
        <v>1.89</v>
      </c>
      <c r="D40">
        <v>7.9</v>
      </c>
      <c r="E40" s="11">
        <f t="shared" si="0"/>
        <v>-0.21900826446280997</v>
      </c>
      <c r="F40">
        <v>6.16</v>
      </c>
    </row>
    <row r="41" spans="1:5" ht="12.75">
      <c r="A41" t="str">
        <f>Index!A46</f>
        <v>Moldava</v>
      </c>
      <c r="E41" s="11" t="e">
        <f t="shared" si="0"/>
        <v>#N/A</v>
      </c>
    </row>
    <row r="42" spans="1:5" ht="12.75">
      <c r="A42" t="str">
        <f>Index!A47</f>
        <v>Morocco</v>
      </c>
      <c r="E42" s="11" t="e">
        <f t="shared" si="0"/>
        <v>#N/A</v>
      </c>
    </row>
    <row r="43" spans="1:6" ht="12.75">
      <c r="A43" t="str">
        <f>Index!A48</f>
        <v>New Zealand</v>
      </c>
      <c r="B43">
        <v>3.25</v>
      </c>
      <c r="C43">
        <v>2.24</v>
      </c>
      <c r="D43">
        <v>1.45</v>
      </c>
      <c r="E43" s="11">
        <f t="shared" si="0"/>
        <v>-0.07438016528925606</v>
      </c>
      <c r="F43">
        <v>1.34</v>
      </c>
    </row>
    <row r="44" spans="1:5" ht="12.75">
      <c r="A44" t="str">
        <f>Index!A49</f>
        <v>Nicaragua</v>
      </c>
      <c r="E44" s="11" t="e">
        <f t="shared" si="0"/>
        <v>#N/A</v>
      </c>
    </row>
    <row r="45" spans="1:5" ht="12.75">
      <c r="A45" t="str">
        <f>Index!A50</f>
        <v>Norway</v>
      </c>
      <c r="E45" s="11" t="e">
        <f t="shared" si="0"/>
        <v>#N/A</v>
      </c>
    </row>
    <row r="46" spans="1:5" ht="12.75">
      <c r="A46" t="str">
        <f>Index!A51</f>
        <v>Pakistan</v>
      </c>
      <c r="E46" s="11" t="e">
        <f t="shared" si="0"/>
        <v>#N/A</v>
      </c>
    </row>
    <row r="47" spans="1:5" ht="12.75">
      <c r="A47" t="str">
        <f>Index!A52</f>
        <v>Paraguay</v>
      </c>
      <c r="E47" s="11" t="e">
        <f t="shared" si="0"/>
        <v>#N/A</v>
      </c>
    </row>
    <row r="48" spans="1:5" ht="12.75">
      <c r="A48" t="str">
        <f>Index!A53</f>
        <v>Peru</v>
      </c>
      <c r="E48" s="11" t="e">
        <f t="shared" si="0"/>
        <v>#N/A</v>
      </c>
    </row>
    <row r="49" spans="1:5" ht="12.75">
      <c r="A49" t="str">
        <f>Index!A54</f>
        <v>Phillipines</v>
      </c>
      <c r="E49" s="11" t="e">
        <f t="shared" si="0"/>
        <v>#N/A</v>
      </c>
    </row>
    <row r="50" spans="1:6" ht="12.75">
      <c r="A50" t="str">
        <f>Index!A55</f>
        <v>Poland</v>
      </c>
      <c r="B50">
        <v>4.3</v>
      </c>
      <c r="C50">
        <v>1.39</v>
      </c>
      <c r="D50">
        <v>3.1</v>
      </c>
      <c r="E50" s="11">
        <f t="shared" si="0"/>
        <v>-0.4256198347107438</v>
      </c>
      <c r="F50">
        <v>1.78</v>
      </c>
    </row>
    <row r="51" spans="1:5" ht="12.75">
      <c r="A51" t="str">
        <f>Index!A56</f>
        <v>Qatar</v>
      </c>
      <c r="E51" s="11" t="e">
        <f t="shared" si="0"/>
        <v>#N/A</v>
      </c>
    </row>
    <row r="52" spans="1:6" ht="12.75">
      <c r="A52" t="str">
        <f>Index!A57</f>
        <v>Russia</v>
      </c>
      <c r="B52">
        <v>11000</v>
      </c>
      <c r="C52">
        <v>1.92</v>
      </c>
      <c r="D52">
        <v>5739</v>
      </c>
      <c r="E52" s="11">
        <f t="shared" si="0"/>
        <v>-0.20661157024793386</v>
      </c>
      <c r="F52">
        <v>4545</v>
      </c>
    </row>
    <row r="53" spans="1:5" ht="12.75">
      <c r="A53" t="str">
        <f>Index!A58</f>
        <v>Saudi Arabia</v>
      </c>
      <c r="E53" s="11" t="e">
        <f t="shared" si="0"/>
        <v>#N/A</v>
      </c>
    </row>
    <row r="54" spans="1:5" ht="12.75">
      <c r="A54" t="str">
        <f>Index!A59</f>
        <v>Serbia</v>
      </c>
      <c r="E54" s="11" t="e">
        <f t="shared" si="0"/>
        <v>#N/A</v>
      </c>
    </row>
    <row r="55" spans="1:6" ht="12.75">
      <c r="A55" t="str">
        <f>Index!A60</f>
        <v>Singapore</v>
      </c>
      <c r="B55">
        <v>3</v>
      </c>
      <c r="C55">
        <v>2.08</v>
      </c>
      <c r="D55">
        <v>1.44</v>
      </c>
      <c r="E55" s="11">
        <f t="shared" si="0"/>
        <v>-0.14049586776859502</v>
      </c>
      <c r="F55">
        <v>1.24</v>
      </c>
    </row>
    <row r="56" spans="1:5" ht="12.75">
      <c r="A56" t="str">
        <f>Index!A61</f>
        <v>Slovakia</v>
      </c>
      <c r="E56" s="11" t="e">
        <f t="shared" si="0"/>
        <v>#N/A</v>
      </c>
    </row>
    <row r="57" spans="1:5" ht="12.75">
      <c r="A57" t="str">
        <f>Index!A62</f>
        <v>Slovenia</v>
      </c>
      <c r="E57" s="11" t="e">
        <f t="shared" si="0"/>
        <v>#N/A</v>
      </c>
    </row>
    <row r="58" spans="1:6" ht="12.75">
      <c r="A58" t="str">
        <f>Index!A63</f>
        <v>South Africa</v>
      </c>
      <c r="B58">
        <v>7.8</v>
      </c>
      <c r="C58">
        <v>7.76</v>
      </c>
      <c r="D58">
        <v>4.43</v>
      </c>
      <c r="E58" s="11">
        <f t="shared" si="0"/>
        <v>2.206611570247934</v>
      </c>
      <c r="F58">
        <v>3.22</v>
      </c>
    </row>
    <row r="59" spans="1:6" ht="12.75">
      <c r="A59" t="str">
        <f>Index!A64</f>
        <v>South Korea</v>
      </c>
      <c r="B59">
        <v>2300</v>
      </c>
      <c r="C59">
        <v>2.57</v>
      </c>
      <c r="D59">
        <v>894</v>
      </c>
      <c r="E59" s="11">
        <f t="shared" si="0"/>
        <v>0.06198347107438007</v>
      </c>
      <c r="F59">
        <v>950</v>
      </c>
    </row>
    <row r="60" spans="1:5" ht="12.75">
      <c r="A60" t="str">
        <f>Index!A65</f>
        <v>Sri Lanka</v>
      </c>
      <c r="E60" s="11" t="e">
        <f t="shared" si="0"/>
        <v>#N/A</v>
      </c>
    </row>
    <row r="61" spans="1:6" ht="12.75">
      <c r="A61" t="str">
        <f>Index!A66</f>
        <v>Sweden</v>
      </c>
      <c r="B61">
        <v>26</v>
      </c>
      <c r="C61">
        <v>3.37</v>
      </c>
      <c r="D61">
        <v>7.72</v>
      </c>
      <c r="E61" s="11">
        <f t="shared" si="0"/>
        <v>0.3925619834710745</v>
      </c>
      <c r="F61">
        <v>10.7</v>
      </c>
    </row>
    <row r="62" spans="1:6" ht="12.75">
      <c r="A62" t="str">
        <f>Index!A67</f>
        <v>Switzerland</v>
      </c>
      <c r="B62">
        <v>5.9</v>
      </c>
      <c r="C62">
        <v>4.02</v>
      </c>
      <c r="D62">
        <v>1.47</v>
      </c>
      <c r="E62" s="11">
        <f t="shared" si="0"/>
        <v>0.6611570247933882</v>
      </c>
      <c r="F62">
        <v>2.44</v>
      </c>
    </row>
    <row r="63" spans="1:6" ht="12.75">
      <c r="A63" t="str">
        <f>Index!A68</f>
        <v>Taiwan</v>
      </c>
      <c r="B63">
        <v>68</v>
      </c>
      <c r="C63">
        <v>2.47</v>
      </c>
      <c r="D63">
        <v>27.6</v>
      </c>
      <c r="E63" s="11">
        <f t="shared" si="0"/>
        <v>0.02066115702479343</v>
      </c>
      <c r="F63">
        <v>28.1</v>
      </c>
    </row>
    <row r="64" spans="1:6" ht="12.75">
      <c r="A64" t="str">
        <f>Index!A69</f>
        <v>Thailand</v>
      </c>
      <c r="B64">
        <v>46.7</v>
      </c>
      <c r="C64">
        <v>1.79</v>
      </c>
      <c r="D64">
        <v>26.1</v>
      </c>
      <c r="E64" s="11">
        <f t="shared" si="0"/>
        <v>-0.2603305785123966</v>
      </c>
      <c r="F64">
        <v>19.3</v>
      </c>
    </row>
    <row r="65" spans="1:5" ht="12.75">
      <c r="A65" t="str">
        <f>Index!A70</f>
        <v>Turkey</v>
      </c>
      <c r="E65" s="11" t="e">
        <f t="shared" si="0"/>
        <v>#N/A</v>
      </c>
    </row>
    <row r="66" spans="1:5" ht="12.75">
      <c r="A66" t="str">
        <f>Index!A71</f>
        <v>Ukraine</v>
      </c>
      <c r="E66" s="11" t="e">
        <f t="shared" si="0"/>
        <v>#N/A</v>
      </c>
    </row>
    <row r="67" spans="1:5" ht="12.75">
      <c r="A67" t="str">
        <f>Index!A72</f>
        <v>UAE</v>
      </c>
      <c r="E67" s="11" t="e">
        <f t="shared" si="0"/>
        <v>#N/A</v>
      </c>
    </row>
    <row r="68" spans="1:5" ht="12.75">
      <c r="A68" t="str">
        <f>Index!A73</f>
        <v>Uruguay</v>
      </c>
      <c r="E68" s="11" t="e">
        <f t="shared" si="0"/>
        <v>#N/A</v>
      </c>
    </row>
    <row r="69" spans="1:5" ht="12.75">
      <c r="A69" t="str">
        <f>Index!A74</f>
        <v>Venezuela</v>
      </c>
      <c r="E69" s="11" t="e">
        <f aca="true" t="shared" si="1" ref="E69:E95">IF(ISNUMBER(C69),(C69/$C$4)-1,NA())</f>
        <v>#N/A</v>
      </c>
    </row>
    <row r="70" spans="1:5" ht="12.75">
      <c r="A70">
        <f>Index!A75</f>
        <v>0</v>
      </c>
      <c r="E70" s="11" t="e">
        <f t="shared" si="1"/>
        <v>#N/A</v>
      </c>
    </row>
    <row r="71" spans="1:5" ht="12.75">
      <c r="A71">
        <f>Index!A76</f>
        <v>0</v>
      </c>
      <c r="E71" s="11" t="e">
        <f t="shared" si="1"/>
        <v>#N/A</v>
      </c>
    </row>
    <row r="72" spans="1:5" ht="12.75">
      <c r="A72">
        <f>Index!A77</f>
        <v>0</v>
      </c>
      <c r="E72" s="11" t="e">
        <f t="shared" si="1"/>
        <v>#N/A</v>
      </c>
    </row>
    <row r="73" spans="1:5" ht="12.75">
      <c r="A73">
        <f>Index!A78</f>
        <v>0</v>
      </c>
      <c r="E73" s="11" t="e">
        <f t="shared" si="1"/>
        <v>#N/A</v>
      </c>
    </row>
    <row r="74" spans="1:5" ht="12.75">
      <c r="A74">
        <f>Index!A79</f>
        <v>0</v>
      </c>
      <c r="E74" s="11" t="e">
        <f t="shared" si="1"/>
        <v>#N/A</v>
      </c>
    </row>
    <row r="75" spans="1:5" ht="12.75">
      <c r="A75">
        <f>Index!A80</f>
        <v>0</v>
      </c>
      <c r="E75" s="11" t="e">
        <f t="shared" si="1"/>
        <v>#N/A</v>
      </c>
    </row>
    <row r="76" spans="1:5" ht="12.75">
      <c r="A76">
        <f>Index!A81</f>
        <v>0</v>
      </c>
      <c r="E76" s="11" t="e">
        <f t="shared" si="1"/>
        <v>#N/A</v>
      </c>
    </row>
    <row r="77" spans="1:5" ht="12.75">
      <c r="A77">
        <f>Index!A82</f>
        <v>0</v>
      </c>
      <c r="E77" s="11" t="e">
        <f t="shared" si="1"/>
        <v>#N/A</v>
      </c>
    </row>
    <row r="78" spans="1:5" ht="12.75">
      <c r="A78">
        <f>Index!A83</f>
        <v>0</v>
      </c>
      <c r="E78" s="11" t="e">
        <f t="shared" si="1"/>
        <v>#N/A</v>
      </c>
    </row>
    <row r="79" spans="1:5" ht="12.75">
      <c r="A79">
        <f>Index!A84</f>
        <v>0</v>
      </c>
      <c r="E79" s="11" t="e">
        <f t="shared" si="1"/>
        <v>#N/A</v>
      </c>
    </row>
    <row r="80" spans="1:5" ht="12.75">
      <c r="A80">
        <f>Index!A85</f>
        <v>0</v>
      </c>
      <c r="E80" s="11" t="e">
        <f t="shared" si="1"/>
        <v>#N/A</v>
      </c>
    </row>
    <row r="81" spans="1:5" ht="12.75">
      <c r="A81">
        <f>Index!A86</f>
        <v>0</v>
      </c>
      <c r="E81" s="11" t="e">
        <f t="shared" si="1"/>
        <v>#N/A</v>
      </c>
    </row>
    <row r="82" spans="1:5" ht="12.75">
      <c r="A82">
        <f>Index!A87</f>
        <v>0</v>
      </c>
      <c r="E82" s="11" t="e">
        <f t="shared" si="1"/>
        <v>#N/A</v>
      </c>
    </row>
    <row r="83" spans="1:5" ht="12.75">
      <c r="A83">
        <f>Index!A88</f>
        <v>0</v>
      </c>
      <c r="E83" s="11" t="e">
        <f t="shared" si="1"/>
        <v>#N/A</v>
      </c>
    </row>
    <row r="84" spans="1:5" ht="12.75">
      <c r="A84">
        <f>Index!A89</f>
        <v>0</v>
      </c>
      <c r="E84" s="11" t="e">
        <f t="shared" si="1"/>
        <v>#N/A</v>
      </c>
    </row>
    <row r="85" spans="1:5" ht="12.75">
      <c r="A85">
        <f>Index!A90</f>
        <v>0</v>
      </c>
      <c r="E85" s="11" t="e">
        <f t="shared" si="1"/>
        <v>#N/A</v>
      </c>
    </row>
    <row r="86" spans="1:5" ht="12.75">
      <c r="A86">
        <f>Index!A91</f>
        <v>0</v>
      </c>
      <c r="E86" s="11" t="e">
        <f t="shared" si="1"/>
        <v>#N/A</v>
      </c>
    </row>
    <row r="87" spans="1:5" ht="12.75">
      <c r="A87">
        <f>Index!A92</f>
        <v>0</v>
      </c>
      <c r="E87" s="11" t="e">
        <f t="shared" si="1"/>
        <v>#N/A</v>
      </c>
    </row>
    <row r="88" spans="1:5" ht="12.75">
      <c r="A88">
        <f>Index!A93</f>
        <v>0</v>
      </c>
      <c r="E88" s="11" t="e">
        <f t="shared" si="1"/>
        <v>#N/A</v>
      </c>
    </row>
    <row r="89" spans="1:5" ht="12.75">
      <c r="A89">
        <f>Index!A94</f>
        <v>0</v>
      </c>
      <c r="E89" s="11" t="e">
        <f t="shared" si="1"/>
        <v>#N/A</v>
      </c>
    </row>
    <row r="90" spans="1:5" ht="12.75">
      <c r="A90">
        <f>Index!A95</f>
        <v>0</v>
      </c>
      <c r="E90" s="11" t="e">
        <f t="shared" si="1"/>
        <v>#N/A</v>
      </c>
    </row>
    <row r="91" spans="1:8" ht="12.75">
      <c r="A91" t="s">
        <v>191</v>
      </c>
      <c r="B91">
        <v>17.5</v>
      </c>
      <c r="C91">
        <v>3.04</v>
      </c>
      <c r="D91">
        <v>5.76</v>
      </c>
      <c r="E91" s="11">
        <f t="shared" si="1"/>
        <v>0.25619834710743805</v>
      </c>
      <c r="F91">
        <v>7.23</v>
      </c>
      <c r="G91" s="11">
        <v>0.265</v>
      </c>
      <c r="H91" s="35">
        <f>G91*E91</f>
        <v>0.06789256198347109</v>
      </c>
    </row>
    <row r="92" spans="1:8" ht="12.75">
      <c r="A92" t="s">
        <v>192</v>
      </c>
      <c r="B92">
        <v>4.9</v>
      </c>
      <c r="C92">
        <v>2.86</v>
      </c>
      <c r="D92">
        <v>1.71</v>
      </c>
      <c r="E92" s="11">
        <f t="shared" si="1"/>
        <v>0.18181818181818188</v>
      </c>
      <c r="F92">
        <v>2.02</v>
      </c>
      <c r="G92" s="11">
        <v>0.38</v>
      </c>
      <c r="H92" s="35">
        <f>G92*E92</f>
        <v>0.06909090909090912</v>
      </c>
    </row>
    <row r="93" spans="1:8" ht="12.75">
      <c r="A93" t="s">
        <v>193</v>
      </c>
      <c r="B93">
        <v>4600</v>
      </c>
      <c r="C93">
        <v>2.73</v>
      </c>
      <c r="D93">
        <v>1683</v>
      </c>
      <c r="E93" s="11">
        <f t="shared" si="1"/>
        <v>0.12809917355371914</v>
      </c>
      <c r="F93">
        <v>1901</v>
      </c>
      <c r="G93" s="11">
        <v>0.235</v>
      </c>
      <c r="H93" s="35">
        <f>G93*E93</f>
        <v>0.030103305785123994</v>
      </c>
    </row>
    <row r="94" spans="1:8" ht="12.75">
      <c r="A94" t="s">
        <v>195</v>
      </c>
      <c r="B94">
        <v>375</v>
      </c>
      <c r="C94">
        <v>2.6</v>
      </c>
      <c r="D94">
        <v>144</v>
      </c>
      <c r="E94" s="11">
        <f t="shared" si="1"/>
        <v>0.07438016528925617</v>
      </c>
      <c r="F94">
        <v>155</v>
      </c>
      <c r="G94" s="11">
        <v>0.12</v>
      </c>
      <c r="H94" s="35">
        <f>G94*E94</f>
        <v>0.00892561983471074</v>
      </c>
    </row>
    <row r="95" spans="1:8" ht="12.75">
      <c r="A95">
        <f>Index!A100</f>
        <v>0</v>
      </c>
      <c r="E95" s="11" t="e">
        <f t="shared" si="1"/>
        <v>#N/A</v>
      </c>
      <c r="H95" s="35">
        <f>SUM(H91:H94)</f>
        <v>0.17601239669421492</v>
      </c>
    </row>
    <row r="96" ht="12.75">
      <c r="A96" t="str">
        <f>Index!A101</f>
        <v>How to read this table:</v>
      </c>
    </row>
    <row r="97" ht="12.75">
      <c r="A97" t="str">
        <f>Index!A102</f>
        <v>In this case, the goods is the Big Mac. For example, if a BigMac costs €2.75 in the countries that use Euro and costs $2.65 in US, then the PPP exchange rate would be 2.75/2.65 = 1.0377.</v>
      </c>
    </row>
    <row r="98" ht="12.75">
      <c r="A98" t="str">
        <f>Index!A103</f>
        <v>If the actual exchange rate is lower, then the BigMac theory says that you should expect the value of the Euro to go up until it reaches the PPP exchange rate. If the actual exchange rate is higher, then the BigMac theory says that you should expect the value of the Euro to go down until it reaches the PPP exchange rate.</v>
      </c>
    </row>
    <row r="100" ht="12.75">
      <c r="A100" t="str">
        <f>Index!A105</f>
        <v>The Over/Under valuation against the dollar is calculated as:</v>
      </c>
    </row>
  </sheetData>
  <mergeCells count="4">
    <mergeCell ref="A1:A3"/>
    <mergeCell ref="B1:C2"/>
    <mergeCell ref="E1:E3"/>
    <mergeCell ref="F1:F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00"/>
  <sheetViews>
    <sheetView workbookViewId="0" topLeftCell="A73">
      <selection activeCell="A1" sqref="A1:F100"/>
    </sheetView>
  </sheetViews>
  <sheetFormatPr defaultColWidth="9.140625" defaultRowHeight="12.75"/>
  <cols>
    <col min="1" max="1" width="13.00390625" style="0" customWidth="1"/>
    <col min="2" max="2" width="11.7109375" style="0" customWidth="1"/>
  </cols>
  <sheetData>
    <row r="1" spans="1:6" ht="12.75">
      <c r="A1" s="36" t="s">
        <v>45</v>
      </c>
      <c r="B1" s="39" t="s">
        <v>46</v>
      </c>
      <c r="C1" s="40"/>
      <c r="D1" s="1" t="s">
        <v>47</v>
      </c>
      <c r="E1" s="43" t="s">
        <v>50</v>
      </c>
      <c r="F1" s="43" t="s">
        <v>51</v>
      </c>
    </row>
    <row r="2" spans="1:6" ht="16.5">
      <c r="A2" s="37"/>
      <c r="B2" s="41"/>
      <c r="C2" s="42"/>
      <c r="D2" s="2" t="s">
        <v>48</v>
      </c>
      <c r="E2" s="44"/>
      <c r="F2" s="44"/>
    </row>
    <row r="3" spans="1:6" ht="30.75">
      <c r="A3" s="38"/>
      <c r="B3" s="4" t="s">
        <v>52</v>
      </c>
      <c r="C3" s="5" t="s">
        <v>53</v>
      </c>
      <c r="D3" s="3" t="s">
        <v>49</v>
      </c>
      <c r="E3" s="45"/>
      <c r="F3" s="45"/>
    </row>
    <row r="4" spans="1:5" ht="12.75">
      <c r="A4" t="str">
        <f>Index!A9</f>
        <v>United States</v>
      </c>
      <c r="E4" s="11" t="e">
        <f>IF(ISNUMBER(C4),(C4/$C$4)-1,NA())</f>
        <v>#N/A</v>
      </c>
    </row>
    <row r="5" spans="1:5" ht="12.75">
      <c r="A5" t="str">
        <f>Index!A10</f>
        <v>Aruba</v>
      </c>
      <c r="E5" s="11" t="e">
        <f aca="true" t="shared" si="0" ref="E5:E68">IF(ISNUMBER(C5),(C5/$C$4)-1,NA())</f>
        <v>#N/A</v>
      </c>
    </row>
    <row r="6" spans="1:5" ht="12.75">
      <c r="A6" t="str">
        <f>Index!A11</f>
        <v>Argentina</v>
      </c>
      <c r="E6" s="11" t="e">
        <f t="shared" si="0"/>
        <v>#N/A</v>
      </c>
    </row>
    <row r="7" spans="1:5" ht="12.75">
      <c r="A7" t="str">
        <f>Index!A12</f>
        <v>Australia</v>
      </c>
      <c r="E7" s="11" t="e">
        <f t="shared" si="0"/>
        <v>#N/A</v>
      </c>
    </row>
    <row r="8" spans="1:5" ht="12.75">
      <c r="A8" t="str">
        <f>Index!A13</f>
        <v>Bulgaria</v>
      </c>
      <c r="E8" s="11" t="e">
        <f t="shared" si="0"/>
        <v>#N/A</v>
      </c>
    </row>
    <row r="9" spans="1:5" ht="12.75">
      <c r="A9" t="str">
        <f>Index!A14</f>
        <v>Brazil</v>
      </c>
      <c r="E9" s="11" t="e">
        <f t="shared" si="0"/>
        <v>#N/A</v>
      </c>
    </row>
    <row r="10" spans="1:5" ht="12.75">
      <c r="A10" t="str">
        <f>Index!A15</f>
        <v>Britain</v>
      </c>
      <c r="E10" s="11" t="e">
        <f t="shared" si="0"/>
        <v>#N/A</v>
      </c>
    </row>
    <row r="11" spans="1:5" ht="12.75">
      <c r="A11" t="str">
        <f>Index!A16</f>
        <v>Canada</v>
      </c>
      <c r="E11" s="11" t="e">
        <f t="shared" si="0"/>
        <v>#N/A</v>
      </c>
    </row>
    <row r="12" spans="1:5" ht="12.75">
      <c r="A12" t="str">
        <f>Index!A17</f>
        <v>Columbia</v>
      </c>
      <c r="E12" s="11" t="e">
        <f t="shared" si="0"/>
        <v>#N/A</v>
      </c>
    </row>
    <row r="13" spans="1:5" ht="12.75">
      <c r="A13" t="str">
        <f>Index!A18</f>
        <v>Costa Rica</v>
      </c>
      <c r="E13" s="11" t="e">
        <f t="shared" si="0"/>
        <v>#N/A</v>
      </c>
    </row>
    <row r="14" spans="1:5" ht="12.75">
      <c r="A14" t="str">
        <f>Index!A19</f>
        <v>Croatia</v>
      </c>
      <c r="E14" s="11" t="e">
        <f t="shared" si="0"/>
        <v>#N/A</v>
      </c>
    </row>
    <row r="15" spans="1:5" ht="12.75">
      <c r="A15" t="str">
        <f>Index!A20</f>
        <v>Chile</v>
      </c>
      <c r="E15" s="11" t="e">
        <f t="shared" si="0"/>
        <v>#N/A</v>
      </c>
    </row>
    <row r="16" spans="1:5" ht="12.75">
      <c r="A16" t="str">
        <f>Index!A21</f>
        <v>China</v>
      </c>
      <c r="E16" s="11" t="e">
        <f t="shared" si="0"/>
        <v>#N/A</v>
      </c>
    </row>
    <row r="17" spans="1:5" ht="12.75">
      <c r="A17" t="str">
        <f>Index!A22</f>
        <v>Czech Rep.</v>
      </c>
      <c r="E17" s="11" t="e">
        <f t="shared" si="0"/>
        <v>#N/A</v>
      </c>
    </row>
    <row r="18" spans="1:5" ht="12.75">
      <c r="A18" t="str">
        <f>Index!A23</f>
        <v>Denmark</v>
      </c>
      <c r="E18" s="11" t="e">
        <f t="shared" si="0"/>
        <v>#N/A</v>
      </c>
    </row>
    <row r="19" spans="1:5" ht="12.75">
      <c r="A19" t="str">
        <f>Index!A24</f>
        <v>Dominican Rep</v>
      </c>
      <c r="E19" s="11" t="e">
        <f t="shared" si="0"/>
        <v>#N/A</v>
      </c>
    </row>
    <row r="20" spans="1:5" ht="12.75">
      <c r="A20" t="str">
        <f>Index!A25</f>
        <v>Egypt</v>
      </c>
      <c r="E20" s="11" t="e">
        <f t="shared" si="0"/>
        <v>#N/A</v>
      </c>
    </row>
    <row r="21" spans="1:5" ht="12.75">
      <c r="A21" t="str">
        <f>Index!A26</f>
        <v>Estonia</v>
      </c>
      <c r="E21" s="11" t="e">
        <f t="shared" si="0"/>
        <v>#N/A</v>
      </c>
    </row>
    <row r="22" spans="1:5" ht="12.75">
      <c r="A22" t="str">
        <f>Index!A27</f>
        <v>Euro area</v>
      </c>
      <c r="E22" s="11" t="e">
        <f t="shared" si="0"/>
        <v>#N/A</v>
      </c>
    </row>
    <row r="23" spans="1:5" ht="12.75">
      <c r="A23" t="str">
        <f>Index!A28</f>
        <v>Fiji</v>
      </c>
      <c r="E23" s="11" t="e">
        <f t="shared" si="0"/>
        <v>#N/A</v>
      </c>
    </row>
    <row r="24" spans="1:5" ht="12.75">
      <c r="A24" t="str">
        <f>Index!A29</f>
        <v>Georgia</v>
      </c>
      <c r="E24" s="11" t="e">
        <f t="shared" si="0"/>
        <v>#N/A</v>
      </c>
    </row>
    <row r="25" spans="1:5" ht="12.75">
      <c r="A25" t="str">
        <f>Index!A30</f>
        <v>Guatemala</v>
      </c>
      <c r="E25" s="11" t="e">
        <f t="shared" si="0"/>
        <v>#N/A</v>
      </c>
    </row>
    <row r="26" spans="1:5" ht="12.75">
      <c r="A26" t="str">
        <f>Index!A31</f>
        <v>Honduras</v>
      </c>
      <c r="E26" s="11" t="e">
        <f t="shared" si="0"/>
        <v>#N/A</v>
      </c>
    </row>
    <row r="27" spans="1:5" ht="12.75">
      <c r="A27" t="str">
        <f>Index!A32</f>
        <v>Hong Kong</v>
      </c>
      <c r="E27" s="11" t="e">
        <f t="shared" si="0"/>
        <v>#N/A</v>
      </c>
    </row>
    <row r="28" spans="1:5" ht="12.75">
      <c r="A28" t="str">
        <f>Index!A33</f>
        <v>Hungary</v>
      </c>
      <c r="E28" s="11" t="e">
        <f t="shared" si="0"/>
        <v>#N/A</v>
      </c>
    </row>
    <row r="29" spans="1:5" ht="12.75">
      <c r="A29" t="str">
        <f>Index!A34</f>
        <v>Iceland</v>
      </c>
      <c r="E29" s="11" t="e">
        <f t="shared" si="0"/>
        <v>#N/A</v>
      </c>
    </row>
    <row r="30" spans="1:5" ht="12.75">
      <c r="A30" t="str">
        <f>Index!A35</f>
        <v>Indonesia</v>
      </c>
      <c r="E30" s="11" t="e">
        <f t="shared" si="0"/>
        <v>#N/A</v>
      </c>
    </row>
    <row r="31" spans="1:5" ht="12.75">
      <c r="A31" t="str">
        <f>Index!A36</f>
        <v>Jamaica</v>
      </c>
      <c r="E31" s="11" t="e">
        <f t="shared" si="0"/>
        <v>#N/A</v>
      </c>
    </row>
    <row r="32" spans="1:5" ht="12.75">
      <c r="A32" t="str">
        <f>Index!A37</f>
        <v>Japan</v>
      </c>
      <c r="E32" s="11" t="e">
        <f t="shared" si="0"/>
        <v>#N/A</v>
      </c>
    </row>
    <row r="33" spans="1:5" ht="12.75">
      <c r="A33" t="str">
        <f>Index!A38</f>
        <v>Jordan</v>
      </c>
      <c r="E33" s="11" t="e">
        <f t="shared" si="0"/>
        <v>#N/A</v>
      </c>
    </row>
    <row r="34" spans="1:5" ht="12.75">
      <c r="A34" t="str">
        <f>Index!A39</f>
        <v>Latvia</v>
      </c>
      <c r="E34" s="11" t="e">
        <f t="shared" si="0"/>
        <v>#N/A</v>
      </c>
    </row>
    <row r="35" spans="1:5" ht="12.75">
      <c r="A35" t="str">
        <f>Index!A40</f>
        <v>Lebanon</v>
      </c>
      <c r="E35" s="11" t="e">
        <f t="shared" si="0"/>
        <v>#N/A</v>
      </c>
    </row>
    <row r="36" spans="1:5" ht="12.75">
      <c r="A36" t="str">
        <f>Index!A41</f>
        <v>Lithuania</v>
      </c>
      <c r="E36" s="11" t="e">
        <f t="shared" si="0"/>
        <v>#N/A</v>
      </c>
    </row>
    <row r="37" spans="1:5" ht="12.75">
      <c r="A37" t="str">
        <f>Index!A42</f>
        <v>Macau</v>
      </c>
      <c r="E37" s="11" t="e">
        <f t="shared" si="0"/>
        <v>#N/A</v>
      </c>
    </row>
    <row r="38" spans="1:5" ht="12.75">
      <c r="A38" t="str">
        <f>Index!A43</f>
        <v>Macedonia</v>
      </c>
      <c r="E38" s="11" t="e">
        <f t="shared" si="0"/>
        <v>#N/A</v>
      </c>
    </row>
    <row r="39" spans="1:5" ht="12.75">
      <c r="A39" t="str">
        <f>Index!A44</f>
        <v>Malaysia</v>
      </c>
      <c r="E39" s="11" t="e">
        <f t="shared" si="0"/>
        <v>#N/A</v>
      </c>
    </row>
    <row r="40" spans="1:5" ht="12.75">
      <c r="A40" t="str">
        <f>Index!A45</f>
        <v>Mexico</v>
      </c>
      <c r="E40" s="11" t="e">
        <f t="shared" si="0"/>
        <v>#N/A</v>
      </c>
    </row>
    <row r="41" spans="1:5" ht="12.75">
      <c r="A41" t="str">
        <f>Index!A46</f>
        <v>Moldava</v>
      </c>
      <c r="E41" s="11" t="e">
        <f t="shared" si="0"/>
        <v>#N/A</v>
      </c>
    </row>
    <row r="42" spans="1:5" ht="12.75">
      <c r="A42" t="str">
        <f>Index!A47</f>
        <v>Morocco</v>
      </c>
      <c r="E42" s="11" t="e">
        <f t="shared" si="0"/>
        <v>#N/A</v>
      </c>
    </row>
    <row r="43" spans="1:5" ht="12.75">
      <c r="A43" t="str">
        <f>Index!A48</f>
        <v>New Zealand</v>
      </c>
      <c r="E43" s="11" t="e">
        <f t="shared" si="0"/>
        <v>#N/A</v>
      </c>
    </row>
    <row r="44" spans="1:5" ht="12.75">
      <c r="A44" t="str">
        <f>Index!A49</f>
        <v>Nicaragua</v>
      </c>
      <c r="E44" s="11" t="e">
        <f t="shared" si="0"/>
        <v>#N/A</v>
      </c>
    </row>
    <row r="45" spans="1:5" ht="12.75">
      <c r="A45" t="str">
        <f>Index!A50</f>
        <v>Norway</v>
      </c>
      <c r="E45" s="11" t="e">
        <f t="shared" si="0"/>
        <v>#N/A</v>
      </c>
    </row>
    <row r="46" spans="1:5" ht="12.75">
      <c r="A46" t="str">
        <f>Index!A51</f>
        <v>Pakistan</v>
      </c>
      <c r="E46" s="11" t="e">
        <f t="shared" si="0"/>
        <v>#N/A</v>
      </c>
    </row>
    <row r="47" spans="1:5" ht="12.75">
      <c r="A47" t="str">
        <f>Index!A52</f>
        <v>Paraguay</v>
      </c>
      <c r="E47" s="11" t="e">
        <f t="shared" si="0"/>
        <v>#N/A</v>
      </c>
    </row>
    <row r="48" spans="1:5" ht="12.75">
      <c r="A48" t="str">
        <f>Index!A53</f>
        <v>Peru</v>
      </c>
      <c r="E48" s="11" t="e">
        <f t="shared" si="0"/>
        <v>#N/A</v>
      </c>
    </row>
    <row r="49" spans="1:5" ht="12.75">
      <c r="A49" t="str">
        <f>Index!A54</f>
        <v>Phillipines</v>
      </c>
      <c r="E49" s="11" t="e">
        <f t="shared" si="0"/>
        <v>#N/A</v>
      </c>
    </row>
    <row r="50" spans="1:5" ht="12.75">
      <c r="A50" t="str">
        <f>Index!A55</f>
        <v>Poland</v>
      </c>
      <c r="E50" s="11" t="e">
        <f t="shared" si="0"/>
        <v>#N/A</v>
      </c>
    </row>
    <row r="51" spans="1:5" ht="12.75">
      <c r="A51" t="str">
        <f>Index!A56</f>
        <v>Qatar</v>
      </c>
      <c r="E51" s="11" t="e">
        <f t="shared" si="0"/>
        <v>#N/A</v>
      </c>
    </row>
    <row r="52" spans="1:5" ht="12.75">
      <c r="A52" t="str">
        <f>Index!A57</f>
        <v>Russia</v>
      </c>
      <c r="E52" s="11" t="e">
        <f t="shared" si="0"/>
        <v>#N/A</v>
      </c>
    </row>
    <row r="53" spans="1:5" ht="12.75">
      <c r="A53" t="str">
        <f>Index!A58</f>
        <v>Saudi Arabia</v>
      </c>
      <c r="E53" s="11" t="e">
        <f t="shared" si="0"/>
        <v>#N/A</v>
      </c>
    </row>
    <row r="54" spans="1:5" ht="12.75">
      <c r="A54" t="str">
        <f>Index!A59</f>
        <v>Serbia</v>
      </c>
      <c r="E54" s="11" t="e">
        <f t="shared" si="0"/>
        <v>#N/A</v>
      </c>
    </row>
    <row r="55" spans="1:5" ht="12.75">
      <c r="A55" t="str">
        <f>Index!A60</f>
        <v>Singapore</v>
      </c>
      <c r="E55" s="11" t="e">
        <f t="shared" si="0"/>
        <v>#N/A</v>
      </c>
    </row>
    <row r="56" spans="1:5" ht="12.75">
      <c r="A56" t="str">
        <f>Index!A61</f>
        <v>Slovakia</v>
      </c>
      <c r="E56" s="11" t="e">
        <f t="shared" si="0"/>
        <v>#N/A</v>
      </c>
    </row>
    <row r="57" spans="1:5" ht="12.75">
      <c r="A57" t="str">
        <f>Index!A62</f>
        <v>Slovenia</v>
      </c>
      <c r="E57" s="11" t="e">
        <f t="shared" si="0"/>
        <v>#N/A</v>
      </c>
    </row>
    <row r="58" spans="1:5" ht="12.75">
      <c r="A58" t="str">
        <f>Index!A63</f>
        <v>South Africa</v>
      </c>
      <c r="E58" s="11" t="e">
        <f t="shared" si="0"/>
        <v>#N/A</v>
      </c>
    </row>
    <row r="59" spans="1:5" ht="12.75">
      <c r="A59" t="str">
        <f>Index!A64</f>
        <v>South Korea</v>
      </c>
      <c r="E59" s="11" t="e">
        <f t="shared" si="0"/>
        <v>#N/A</v>
      </c>
    </row>
    <row r="60" spans="1:5" ht="12.75">
      <c r="A60" t="str">
        <f>Index!A65</f>
        <v>Sri Lanka</v>
      </c>
      <c r="E60" s="11" t="e">
        <f t="shared" si="0"/>
        <v>#N/A</v>
      </c>
    </row>
    <row r="61" spans="1:5" ht="12.75">
      <c r="A61" t="str">
        <f>Index!A66</f>
        <v>Sweden</v>
      </c>
      <c r="E61" s="11" t="e">
        <f t="shared" si="0"/>
        <v>#N/A</v>
      </c>
    </row>
    <row r="62" spans="1:5" ht="12.75">
      <c r="A62" t="str">
        <f>Index!A67</f>
        <v>Switzerland</v>
      </c>
      <c r="E62" s="11" t="e">
        <f t="shared" si="0"/>
        <v>#N/A</v>
      </c>
    </row>
    <row r="63" spans="1:5" ht="12.75">
      <c r="A63" t="str">
        <f>Index!A68</f>
        <v>Taiwan</v>
      </c>
      <c r="E63" s="11" t="e">
        <f t="shared" si="0"/>
        <v>#N/A</v>
      </c>
    </row>
    <row r="64" spans="1:5" ht="12.75">
      <c r="A64" t="str">
        <f>Index!A69</f>
        <v>Thailand</v>
      </c>
      <c r="E64" s="11" t="e">
        <f t="shared" si="0"/>
        <v>#N/A</v>
      </c>
    </row>
    <row r="65" spans="1:5" ht="12.75">
      <c r="A65" t="str">
        <f>Index!A70</f>
        <v>Turkey</v>
      </c>
      <c r="E65" s="11" t="e">
        <f t="shared" si="0"/>
        <v>#N/A</v>
      </c>
    </row>
    <row r="66" spans="1:5" ht="12.75">
      <c r="A66" t="str">
        <f>Index!A71</f>
        <v>Ukraine</v>
      </c>
      <c r="E66" s="11" t="e">
        <f t="shared" si="0"/>
        <v>#N/A</v>
      </c>
    </row>
    <row r="67" spans="1:5" ht="12.75">
      <c r="A67" t="str">
        <f>Index!A72</f>
        <v>UAE</v>
      </c>
      <c r="E67" s="11" t="e">
        <f t="shared" si="0"/>
        <v>#N/A</v>
      </c>
    </row>
    <row r="68" spans="1:5" ht="12.75">
      <c r="A68" t="str">
        <f>Index!A73</f>
        <v>Uruguay</v>
      </c>
      <c r="E68" s="11" t="e">
        <f t="shared" si="0"/>
        <v>#N/A</v>
      </c>
    </row>
    <row r="69" spans="1:5" ht="12.75">
      <c r="A69" t="str">
        <f>Index!A74</f>
        <v>Venezuela</v>
      </c>
      <c r="E69" s="11" t="e">
        <f aca="true" t="shared" si="1" ref="E69:E95">IF(ISNUMBER(C69),(C69/$C$4)-1,NA())</f>
        <v>#N/A</v>
      </c>
    </row>
    <row r="70" spans="1:5" ht="12.75">
      <c r="A70">
        <f>Index!A75</f>
        <v>0</v>
      </c>
      <c r="E70" s="11" t="e">
        <f t="shared" si="1"/>
        <v>#N/A</v>
      </c>
    </row>
    <row r="71" spans="1:5" ht="12.75">
      <c r="A71">
        <f>Index!A76</f>
        <v>0</v>
      </c>
      <c r="E71" s="11" t="e">
        <f t="shared" si="1"/>
        <v>#N/A</v>
      </c>
    </row>
    <row r="72" spans="1:5" ht="12.75">
      <c r="A72">
        <f>Index!A77</f>
        <v>0</v>
      </c>
      <c r="E72" s="11" t="e">
        <f t="shared" si="1"/>
        <v>#N/A</v>
      </c>
    </row>
    <row r="73" spans="1:5" ht="12.75">
      <c r="A73">
        <f>Index!A78</f>
        <v>0</v>
      </c>
      <c r="E73" s="11" t="e">
        <f t="shared" si="1"/>
        <v>#N/A</v>
      </c>
    </row>
    <row r="74" spans="1:5" ht="12.75">
      <c r="A74">
        <f>Index!A79</f>
        <v>0</v>
      </c>
      <c r="E74" s="11" t="e">
        <f t="shared" si="1"/>
        <v>#N/A</v>
      </c>
    </row>
    <row r="75" spans="1:5" ht="12.75">
      <c r="A75">
        <f>Index!A80</f>
        <v>0</v>
      </c>
      <c r="E75" s="11" t="e">
        <f t="shared" si="1"/>
        <v>#N/A</v>
      </c>
    </row>
    <row r="76" spans="1:5" ht="12.75">
      <c r="A76">
        <f>Index!A81</f>
        <v>0</v>
      </c>
      <c r="E76" s="11" t="e">
        <f t="shared" si="1"/>
        <v>#N/A</v>
      </c>
    </row>
    <row r="77" spans="1:5" ht="12.75">
      <c r="A77">
        <f>Index!A82</f>
        <v>0</v>
      </c>
      <c r="E77" s="11" t="e">
        <f t="shared" si="1"/>
        <v>#N/A</v>
      </c>
    </row>
    <row r="78" spans="1:5" ht="12.75">
      <c r="A78">
        <f>Index!A83</f>
        <v>0</v>
      </c>
      <c r="E78" s="11" t="e">
        <f t="shared" si="1"/>
        <v>#N/A</v>
      </c>
    </row>
    <row r="79" spans="1:5" ht="12.75">
      <c r="A79">
        <f>Index!A84</f>
        <v>0</v>
      </c>
      <c r="E79" s="11" t="e">
        <f t="shared" si="1"/>
        <v>#N/A</v>
      </c>
    </row>
    <row r="80" spans="1:5" ht="12.75">
      <c r="A80">
        <f>Index!A85</f>
        <v>0</v>
      </c>
      <c r="E80" s="11" t="e">
        <f t="shared" si="1"/>
        <v>#N/A</v>
      </c>
    </row>
    <row r="81" spans="1:5" ht="12.75">
      <c r="A81">
        <f>Index!A86</f>
        <v>0</v>
      </c>
      <c r="E81" s="11" t="e">
        <f t="shared" si="1"/>
        <v>#N/A</v>
      </c>
    </row>
    <row r="82" spans="1:5" ht="12.75">
      <c r="A82">
        <f>Index!A87</f>
        <v>0</v>
      </c>
      <c r="E82" s="11" t="e">
        <f t="shared" si="1"/>
        <v>#N/A</v>
      </c>
    </row>
    <row r="83" spans="1:5" ht="12.75">
      <c r="A83">
        <f>Index!A88</f>
        <v>0</v>
      </c>
      <c r="E83" s="11" t="e">
        <f t="shared" si="1"/>
        <v>#N/A</v>
      </c>
    </row>
    <row r="84" spans="1:5" ht="12.75">
      <c r="A84">
        <f>Index!A89</f>
        <v>0</v>
      </c>
      <c r="E84" s="11" t="e">
        <f t="shared" si="1"/>
        <v>#N/A</v>
      </c>
    </row>
    <row r="85" spans="1:5" ht="12.75">
      <c r="A85">
        <f>Index!A90</f>
        <v>0</v>
      </c>
      <c r="E85" s="11" t="e">
        <f t="shared" si="1"/>
        <v>#N/A</v>
      </c>
    </row>
    <row r="86" spans="1:5" ht="12.75">
      <c r="A86">
        <f>Index!A91</f>
        <v>0</v>
      </c>
      <c r="E86" s="11" t="e">
        <f t="shared" si="1"/>
        <v>#N/A</v>
      </c>
    </row>
    <row r="87" spans="1:5" ht="12.75">
      <c r="A87">
        <f>Index!A92</f>
        <v>0</v>
      </c>
      <c r="E87" s="11" t="e">
        <f t="shared" si="1"/>
        <v>#N/A</v>
      </c>
    </row>
    <row r="88" spans="1:5" ht="12.75">
      <c r="A88">
        <f>Index!A93</f>
        <v>0</v>
      </c>
      <c r="E88" s="11" t="e">
        <f t="shared" si="1"/>
        <v>#N/A</v>
      </c>
    </row>
    <row r="89" spans="1:5" ht="12.75">
      <c r="A89">
        <f>Index!A94</f>
        <v>0</v>
      </c>
      <c r="E89" s="11" t="e">
        <f t="shared" si="1"/>
        <v>#N/A</v>
      </c>
    </row>
    <row r="90" spans="1:5" ht="12.75">
      <c r="A90">
        <f>Index!A95</f>
        <v>0</v>
      </c>
      <c r="E90" s="11" t="e">
        <f t="shared" si="1"/>
        <v>#N/A</v>
      </c>
    </row>
    <row r="91" spans="1:5" ht="12.75">
      <c r="A91">
        <f>Index!A96</f>
        <v>0</v>
      </c>
      <c r="E91" s="11" t="e">
        <f t="shared" si="1"/>
        <v>#N/A</v>
      </c>
    </row>
    <row r="92" spans="1:5" ht="12.75">
      <c r="A92">
        <f>Index!A97</f>
        <v>0</v>
      </c>
      <c r="E92" s="11" t="e">
        <f t="shared" si="1"/>
        <v>#N/A</v>
      </c>
    </row>
    <row r="93" spans="1:5" ht="12.75">
      <c r="A93">
        <f>Index!A98</f>
        <v>0</v>
      </c>
      <c r="E93" s="11" t="e">
        <f t="shared" si="1"/>
        <v>#N/A</v>
      </c>
    </row>
    <row r="94" spans="1:5" ht="12.75">
      <c r="A94">
        <f>Index!A99</f>
        <v>0</v>
      </c>
      <c r="E94" s="11" t="e">
        <f t="shared" si="1"/>
        <v>#N/A</v>
      </c>
    </row>
    <row r="95" spans="1:5" ht="12.75">
      <c r="A95">
        <f>Index!A100</f>
        <v>0</v>
      </c>
      <c r="E95" s="11" t="e">
        <f t="shared" si="1"/>
        <v>#N/A</v>
      </c>
    </row>
    <row r="96" ht="12.75">
      <c r="A96" t="str">
        <f>Index!A101</f>
        <v>How to read this table:</v>
      </c>
    </row>
    <row r="97" ht="12.75">
      <c r="A97" t="str">
        <f>Index!A102</f>
        <v>In this case, the goods is the Big Mac. For example, if a BigMac costs €2.75 in the countries that use Euro and costs $2.65 in US, then the PPP exchange rate would be 2.75/2.65 = 1.0377.</v>
      </c>
    </row>
    <row r="98" ht="12.75">
      <c r="A98" t="str">
        <f>Index!A103</f>
        <v>If the actual exchange rate is lower, then the BigMac theory says that you should expect the value of the Euro to go up until it reaches the PPP exchange rate. If the actual exchange rate is higher, then the BigMac theory says that you should expect the value of the Euro to go down until it reaches the PPP exchange rate.</v>
      </c>
    </row>
    <row r="100" ht="12.75">
      <c r="A100" t="str">
        <f>Index!A105</f>
        <v>The Over/Under valuation against the dollar is calculated as:</v>
      </c>
    </row>
  </sheetData>
  <mergeCells count="4">
    <mergeCell ref="A1:A3"/>
    <mergeCell ref="B1:C2"/>
    <mergeCell ref="E1:E3"/>
    <mergeCell ref="F1:F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00"/>
  <sheetViews>
    <sheetView tabSelected="1" workbookViewId="0" topLeftCell="A1">
      <selection activeCell="B1" sqref="B1:C2"/>
    </sheetView>
  </sheetViews>
  <sheetFormatPr defaultColWidth="9.140625" defaultRowHeight="12.75"/>
  <cols>
    <col min="1" max="1" width="13.28125" style="0" customWidth="1"/>
    <col min="2" max="2" width="11.28125" style="0" customWidth="1"/>
    <col min="4" max="4" width="9.421875" style="0" customWidth="1"/>
    <col min="5" max="5" width="10.8515625" style="0" customWidth="1"/>
    <col min="6" max="6" width="10.7109375" style="0" customWidth="1"/>
  </cols>
  <sheetData>
    <row r="1" spans="1:6" ht="12.75">
      <c r="A1" s="36" t="s">
        <v>45</v>
      </c>
      <c r="B1" s="39" t="s">
        <v>46</v>
      </c>
      <c r="C1" s="40"/>
      <c r="D1" s="1" t="s">
        <v>47</v>
      </c>
      <c r="E1" s="43" t="s">
        <v>50</v>
      </c>
      <c r="F1" s="43" t="s">
        <v>51</v>
      </c>
    </row>
    <row r="2" spans="1:6" ht="16.5">
      <c r="A2" s="37"/>
      <c r="B2" s="41"/>
      <c r="C2" s="42"/>
      <c r="D2" s="2" t="s">
        <v>48</v>
      </c>
      <c r="E2" s="44"/>
      <c r="F2" s="44"/>
    </row>
    <row r="3" spans="1:6" ht="62.25">
      <c r="A3" s="38"/>
      <c r="B3" s="4" t="s">
        <v>52</v>
      </c>
      <c r="C3" s="5" t="s">
        <v>53</v>
      </c>
      <c r="D3" s="3" t="s">
        <v>49</v>
      </c>
      <c r="E3" s="45"/>
      <c r="F3" s="45"/>
    </row>
    <row r="4" spans="1:6" ht="12.75">
      <c r="A4" t="str">
        <f>Index!A9</f>
        <v>United States</v>
      </c>
      <c r="B4">
        <v>3.1</v>
      </c>
      <c r="C4" s="12">
        <v>3.1</v>
      </c>
      <c r="E4" s="11">
        <f>(C4/$C$4)-1</f>
        <v>0</v>
      </c>
      <c r="F4" s="12"/>
    </row>
    <row r="5" spans="1:6" ht="12.75">
      <c r="A5" t="str">
        <f>Index!A10</f>
        <v>Aruba</v>
      </c>
      <c r="C5" s="12">
        <v>2.77</v>
      </c>
      <c r="E5" s="11">
        <f aca="true" t="shared" si="0" ref="E5:E68">IF(ISNUMBER(C5),(C5/$C$4)-1,NA())</f>
        <v>-0.1064516129032258</v>
      </c>
      <c r="F5" s="12"/>
    </row>
    <row r="6" spans="1:6" ht="12.75">
      <c r="A6" t="str">
        <f>Index!A11</f>
        <v>Argentina</v>
      </c>
      <c r="C6" s="12">
        <v>2.29</v>
      </c>
      <c r="E6" s="11">
        <f t="shared" si="0"/>
        <v>-0.2612903225806452</v>
      </c>
      <c r="F6" s="12"/>
    </row>
    <row r="7" spans="1:6" ht="12.75">
      <c r="A7" t="str">
        <f>Index!A12</f>
        <v>Australia</v>
      </c>
      <c r="C7" s="12">
        <v>2.44</v>
      </c>
      <c r="E7" s="11">
        <f t="shared" si="0"/>
        <v>-0.2129032258064516</v>
      </c>
      <c r="F7" s="12"/>
    </row>
    <row r="8" spans="1:6" ht="12.75">
      <c r="A8" t="str">
        <f>Index!A13</f>
        <v>Bulgaria</v>
      </c>
      <c r="C8" s="12">
        <v>1.94</v>
      </c>
      <c r="E8" s="11">
        <f t="shared" si="0"/>
        <v>-0.37419354838709684</v>
      </c>
      <c r="F8" s="12"/>
    </row>
    <row r="9" spans="1:6" ht="12.75">
      <c r="A9" t="str">
        <f>Index!A14</f>
        <v>Brazil</v>
      </c>
      <c r="C9" s="12">
        <v>2.78</v>
      </c>
      <c r="E9" s="11">
        <f t="shared" si="0"/>
        <v>-0.10322580645161294</v>
      </c>
      <c r="F9" s="12"/>
    </row>
    <row r="10" spans="1:6" ht="12.75">
      <c r="A10" t="str">
        <f>Index!A15</f>
        <v>Britain</v>
      </c>
      <c r="C10" s="12">
        <v>3.65</v>
      </c>
      <c r="E10" s="11">
        <f t="shared" si="0"/>
        <v>0.17741935483870952</v>
      </c>
      <c r="F10" s="12"/>
    </row>
    <row r="11" spans="1:6" ht="12.75">
      <c r="A11" t="str">
        <f>Index!A16</f>
        <v>Canada</v>
      </c>
      <c r="C11" s="12">
        <v>3.14</v>
      </c>
      <c r="E11" s="11">
        <f t="shared" si="0"/>
        <v>0.012903225806451646</v>
      </c>
      <c r="F11" s="12"/>
    </row>
    <row r="12" spans="1:6" ht="12.75">
      <c r="A12" t="str">
        <f>Index!A17</f>
        <v>Columbia</v>
      </c>
      <c r="C12" s="12">
        <v>2.6</v>
      </c>
      <c r="E12" s="11">
        <f t="shared" si="0"/>
        <v>-0.16129032258064513</v>
      </c>
      <c r="F12" s="12"/>
    </row>
    <row r="13" spans="1:6" ht="12.75">
      <c r="A13" t="str">
        <f>Index!A18</f>
        <v>Costa Rica</v>
      </c>
      <c r="C13" s="12">
        <v>2.22</v>
      </c>
      <c r="E13" s="11">
        <f t="shared" si="0"/>
        <v>-0.28387096774193543</v>
      </c>
      <c r="F13" s="12"/>
    </row>
    <row r="14" spans="1:6" ht="12.75">
      <c r="A14" t="str">
        <f>Index!A19</f>
        <v>Croatia</v>
      </c>
      <c r="C14" s="12">
        <v>2.62</v>
      </c>
      <c r="E14" s="11">
        <f t="shared" si="0"/>
        <v>-0.1548387096774193</v>
      </c>
      <c r="F14" s="12"/>
    </row>
    <row r="15" spans="1:6" ht="12.75">
      <c r="A15" t="str">
        <f>Index!A20</f>
        <v>Chile</v>
      </c>
      <c r="C15" s="12">
        <v>2.94</v>
      </c>
      <c r="E15" s="11">
        <f t="shared" si="0"/>
        <v>-0.05161290322580647</v>
      </c>
      <c r="F15" s="12"/>
    </row>
    <row r="16" spans="1:6" ht="12.75">
      <c r="A16" t="str">
        <f>Index!A21</f>
        <v>China</v>
      </c>
      <c r="C16" s="12">
        <v>1.31</v>
      </c>
      <c r="E16" s="11">
        <f t="shared" si="0"/>
        <v>-0.5774193548387097</v>
      </c>
      <c r="F16" s="12"/>
    </row>
    <row r="17" spans="1:6" ht="12.75">
      <c r="A17" t="str">
        <f>Index!A22</f>
        <v>Czech Rep.</v>
      </c>
      <c r="C17" s="12">
        <v>2.67</v>
      </c>
      <c r="E17" s="11">
        <f t="shared" si="0"/>
        <v>-0.13870967741935492</v>
      </c>
      <c r="F17" s="12"/>
    </row>
    <row r="18" spans="1:6" ht="12.75">
      <c r="A18" t="str">
        <f>Index!A23</f>
        <v>Denmark</v>
      </c>
      <c r="C18" s="12">
        <v>4.77</v>
      </c>
      <c r="E18" s="11">
        <f t="shared" si="0"/>
        <v>0.5387096774193547</v>
      </c>
      <c r="F18" s="12"/>
    </row>
    <row r="19" spans="1:6" ht="12.75">
      <c r="A19" t="str">
        <f>Index!A24</f>
        <v>Dominican Rep</v>
      </c>
      <c r="C19" s="12">
        <v>1.84</v>
      </c>
      <c r="E19" s="11">
        <f t="shared" si="0"/>
        <v>-0.40645161290322585</v>
      </c>
      <c r="F19" s="12"/>
    </row>
    <row r="20" spans="1:6" ht="12.75">
      <c r="A20" t="str">
        <f>Index!A25</f>
        <v>Egypt</v>
      </c>
      <c r="C20" s="12">
        <v>1.65</v>
      </c>
      <c r="E20" s="11">
        <f t="shared" si="0"/>
        <v>-0.467741935483871</v>
      </c>
      <c r="F20" s="12"/>
    </row>
    <row r="21" spans="1:6" ht="12.75">
      <c r="A21" t="str">
        <f>Index!A26</f>
        <v>Estonia</v>
      </c>
      <c r="C21" s="12">
        <v>2.4</v>
      </c>
      <c r="E21" s="11">
        <f t="shared" si="0"/>
        <v>-0.22580645161290325</v>
      </c>
      <c r="F21" s="12"/>
    </row>
    <row r="22" spans="1:6" ht="12.75">
      <c r="A22" t="str">
        <f>Index!A27</f>
        <v>Euro area</v>
      </c>
      <c r="C22" s="12">
        <v>3.77</v>
      </c>
      <c r="E22" s="11">
        <f t="shared" si="0"/>
        <v>0.21612903225806446</v>
      </c>
      <c r="F22" s="12"/>
    </row>
    <row r="23" spans="1:6" ht="12.75">
      <c r="A23" t="str">
        <f>Index!A28</f>
        <v>Fiji</v>
      </c>
      <c r="C23" s="12">
        <v>2.69</v>
      </c>
      <c r="E23" s="11">
        <f t="shared" si="0"/>
        <v>-0.1322580645161291</v>
      </c>
      <c r="F23" s="12"/>
    </row>
    <row r="24" spans="1:6" ht="12.75">
      <c r="A24" t="str">
        <f>Index!A29</f>
        <v>Georgia</v>
      </c>
      <c r="C24" s="12">
        <v>2.31</v>
      </c>
      <c r="E24" s="11">
        <f t="shared" si="0"/>
        <v>-0.2548387096774194</v>
      </c>
      <c r="F24" s="12"/>
    </row>
    <row r="25" spans="1:6" ht="12.75">
      <c r="A25" t="str">
        <f>Index!A30</f>
        <v>Guatemala</v>
      </c>
      <c r="C25" s="12">
        <v>2.27</v>
      </c>
      <c r="E25" s="11">
        <f t="shared" si="0"/>
        <v>-0.26774193548387093</v>
      </c>
      <c r="F25" s="12"/>
    </row>
    <row r="26" spans="1:6" ht="12.75">
      <c r="A26" t="str">
        <f>Index!A31</f>
        <v>Honduras</v>
      </c>
      <c r="C26" s="12">
        <v>1.9</v>
      </c>
      <c r="E26" s="11">
        <f t="shared" si="0"/>
        <v>-0.3870967741935485</v>
      </c>
      <c r="F26" s="12"/>
    </row>
    <row r="27" spans="1:6" ht="12.75">
      <c r="A27" t="str">
        <f>Index!A32</f>
        <v>Hong Kong</v>
      </c>
      <c r="C27" s="12">
        <v>1.55</v>
      </c>
      <c r="E27" s="11">
        <f t="shared" si="0"/>
        <v>-0.5</v>
      </c>
      <c r="F27" s="12"/>
    </row>
    <row r="28" spans="1:6" ht="12.75">
      <c r="A28" t="str">
        <f>Index!A33</f>
        <v>Hungary</v>
      </c>
      <c r="C28" s="12">
        <v>2.71</v>
      </c>
      <c r="E28" s="11">
        <f t="shared" si="0"/>
        <v>-0.12580645161290327</v>
      </c>
      <c r="F28" s="12"/>
    </row>
    <row r="29" spans="1:6" ht="12.75">
      <c r="A29" t="str">
        <f>Index!A34</f>
        <v>Iceland</v>
      </c>
      <c r="C29" s="12">
        <v>6.37</v>
      </c>
      <c r="E29" s="11">
        <f t="shared" si="0"/>
        <v>1.0548387096774192</v>
      </c>
      <c r="F29" s="12"/>
    </row>
    <row r="30" spans="1:6" ht="12.75">
      <c r="A30" t="str">
        <f>Index!A35</f>
        <v>Indonesia</v>
      </c>
      <c r="C30" s="12">
        <v>1.57</v>
      </c>
      <c r="E30" s="11">
        <f t="shared" si="0"/>
        <v>-0.4935483870967742</v>
      </c>
      <c r="F30" s="12"/>
    </row>
    <row r="31" spans="1:6" ht="12.75">
      <c r="A31" t="str">
        <f>Index!A36</f>
        <v>Jamaica</v>
      </c>
      <c r="C31" s="12"/>
      <c r="E31" s="11" t="e">
        <f t="shared" si="0"/>
        <v>#N/A</v>
      </c>
      <c r="F31" s="12"/>
    </row>
    <row r="32" spans="1:6" ht="12.75">
      <c r="A32" t="str">
        <f>Index!A37</f>
        <v>Japan</v>
      </c>
      <c r="C32" s="12">
        <v>2.23</v>
      </c>
      <c r="E32" s="11">
        <f t="shared" si="0"/>
        <v>-0.2806451612903226</v>
      </c>
      <c r="F32" s="12"/>
    </row>
    <row r="33" spans="1:6" ht="12.75">
      <c r="A33" t="str">
        <f>Index!A38</f>
        <v>Jordan</v>
      </c>
      <c r="C33" s="12"/>
      <c r="E33" s="11" t="e">
        <f t="shared" si="0"/>
        <v>#N/A</v>
      </c>
      <c r="F33" s="12"/>
    </row>
    <row r="34" spans="1:6" ht="12.75">
      <c r="A34" t="str">
        <f>Index!A39</f>
        <v>Latvia</v>
      </c>
      <c r="C34" s="12">
        <v>2.47</v>
      </c>
      <c r="E34" s="11">
        <f t="shared" si="0"/>
        <v>-0.2032258064516128</v>
      </c>
      <c r="F34" s="12"/>
    </row>
    <row r="35" spans="1:6" ht="12.75">
      <c r="A35" t="str">
        <f>Index!A40</f>
        <v>Lebanon</v>
      </c>
      <c r="C35" s="12"/>
      <c r="E35" s="11" t="e">
        <f t="shared" si="0"/>
        <v>#N/A</v>
      </c>
      <c r="F35" s="12"/>
    </row>
    <row r="36" spans="1:6" ht="12.75">
      <c r="A36" t="str">
        <f>Index!A41</f>
        <v>Lithuania</v>
      </c>
      <c r="C36" s="12">
        <v>2.41</v>
      </c>
      <c r="E36" s="11">
        <f t="shared" si="0"/>
        <v>-0.22258064516129028</v>
      </c>
      <c r="F36" s="12"/>
    </row>
    <row r="37" spans="1:6" ht="12.75">
      <c r="A37" t="str">
        <f>Index!A42</f>
        <v>Macau</v>
      </c>
      <c r="C37" s="12">
        <v>1.39</v>
      </c>
      <c r="E37" s="11">
        <f t="shared" si="0"/>
        <v>-0.5516129032258065</v>
      </c>
      <c r="F37" s="12"/>
    </row>
    <row r="38" spans="1:6" ht="12.75">
      <c r="A38" t="str">
        <f>Index!A43</f>
        <v>Macedonia</v>
      </c>
      <c r="C38" s="12"/>
      <c r="E38" s="11" t="e">
        <f t="shared" si="0"/>
        <v>#N/A</v>
      </c>
      <c r="F38" s="12"/>
    </row>
    <row r="39" spans="1:6" ht="12.75">
      <c r="A39" t="str">
        <f>Index!A44</f>
        <v>Malaysia</v>
      </c>
      <c r="C39" s="12">
        <v>1.52</v>
      </c>
      <c r="E39" s="11">
        <f t="shared" si="0"/>
        <v>-0.5096774193548388</v>
      </c>
      <c r="F39" s="12"/>
    </row>
    <row r="40" spans="1:6" ht="12.75">
      <c r="A40" t="str">
        <f>Index!A45</f>
        <v>Mexico</v>
      </c>
      <c r="C40" s="12">
        <v>2.57</v>
      </c>
      <c r="E40" s="11">
        <f t="shared" si="0"/>
        <v>-0.17096774193548392</v>
      </c>
      <c r="F40" s="12"/>
    </row>
    <row r="41" spans="1:6" ht="12.75">
      <c r="A41" t="str">
        <f>Index!A46</f>
        <v>Moldava</v>
      </c>
      <c r="C41" s="12">
        <v>1.75</v>
      </c>
      <c r="E41" s="11">
        <f t="shared" si="0"/>
        <v>-0.435483870967742</v>
      </c>
      <c r="F41" s="12"/>
    </row>
    <row r="42" spans="1:6" ht="12.75">
      <c r="A42" t="str">
        <f>Index!A47</f>
        <v>Morocco</v>
      </c>
      <c r="C42" s="12">
        <v>2.82</v>
      </c>
      <c r="E42" s="11">
        <f t="shared" si="0"/>
        <v>-0.09032258064516141</v>
      </c>
      <c r="F42" s="12"/>
    </row>
    <row r="43" spans="1:6" ht="12.75">
      <c r="A43" t="str">
        <f>Index!A48</f>
        <v>New Zealand</v>
      </c>
      <c r="C43" s="12">
        <v>2.75</v>
      </c>
      <c r="E43" s="11">
        <f t="shared" si="0"/>
        <v>-0.11290322580645162</v>
      </c>
      <c r="F43" s="12"/>
    </row>
    <row r="44" spans="1:6" ht="12.75">
      <c r="A44" t="str">
        <f>Index!A49</f>
        <v>Nicaragua</v>
      </c>
      <c r="C44" s="12"/>
      <c r="E44" s="11" t="e">
        <f t="shared" si="0"/>
        <v>#N/A</v>
      </c>
      <c r="F44" s="12"/>
    </row>
    <row r="45" spans="1:6" ht="12.75">
      <c r="A45" t="str">
        <f>Index!A50</f>
        <v>Norway</v>
      </c>
      <c r="C45" s="12">
        <v>7.05</v>
      </c>
      <c r="E45" s="11">
        <f t="shared" si="0"/>
        <v>1.2741935483870965</v>
      </c>
      <c r="F45" s="12"/>
    </row>
    <row r="46" spans="1:6" ht="12.75">
      <c r="A46" t="str">
        <f>Index!A51</f>
        <v>Pakistan</v>
      </c>
      <c r="C46" s="12">
        <v>2.16</v>
      </c>
      <c r="E46" s="11">
        <f t="shared" si="0"/>
        <v>-0.3032258064516129</v>
      </c>
      <c r="F46" s="12"/>
    </row>
    <row r="47" spans="1:6" ht="12.75">
      <c r="A47" t="str">
        <f>Index!A52</f>
        <v>Paraguay</v>
      </c>
      <c r="C47" s="12">
        <v>1.63</v>
      </c>
      <c r="E47" s="11">
        <f t="shared" si="0"/>
        <v>-0.4741935483870968</v>
      </c>
      <c r="F47" s="12"/>
    </row>
    <row r="48" spans="1:6" ht="12.75">
      <c r="A48" t="str">
        <f>Index!A53</f>
        <v>Peru</v>
      </c>
      <c r="C48" s="12">
        <v>2.91</v>
      </c>
      <c r="E48" s="11">
        <f t="shared" si="0"/>
        <v>-0.06129032258064515</v>
      </c>
      <c r="F48" s="12"/>
    </row>
    <row r="49" spans="1:6" ht="12.75">
      <c r="A49" t="str">
        <f>Index!A54</f>
        <v>Phillipines</v>
      </c>
      <c r="C49" s="12">
        <v>1.62</v>
      </c>
      <c r="E49" s="11">
        <f t="shared" si="0"/>
        <v>-0.4774193548387097</v>
      </c>
      <c r="F49" s="12"/>
    </row>
    <row r="50" spans="1:6" ht="12.75">
      <c r="A50" t="str">
        <f>Index!A55</f>
        <v>Poland</v>
      </c>
      <c r="C50" s="12">
        <v>2.1</v>
      </c>
      <c r="E50" s="11">
        <f t="shared" si="0"/>
        <v>-0.32258064516129026</v>
      </c>
      <c r="F50" s="12"/>
    </row>
    <row r="51" spans="1:6" ht="12.75">
      <c r="A51" t="str">
        <f>Index!A56</f>
        <v>Qatar</v>
      </c>
      <c r="C51" s="12"/>
      <c r="E51" s="11" t="e">
        <f t="shared" si="0"/>
        <v>#N/A</v>
      </c>
      <c r="F51" s="12"/>
    </row>
    <row r="52" spans="1:6" ht="12.75">
      <c r="A52" t="str">
        <f>Index!A57</f>
        <v>Russia</v>
      </c>
      <c r="C52" s="12">
        <v>1.77</v>
      </c>
      <c r="E52" s="11">
        <f t="shared" si="0"/>
        <v>-0.42903225806451617</v>
      </c>
      <c r="F52" s="12"/>
    </row>
    <row r="53" spans="1:6" ht="12.75">
      <c r="A53" t="str">
        <f>Index!A58</f>
        <v>Saudi Arabia</v>
      </c>
      <c r="C53" s="12">
        <v>2.4</v>
      </c>
      <c r="E53" s="11">
        <f t="shared" si="0"/>
        <v>-0.22580645161290325</v>
      </c>
      <c r="F53" s="12"/>
    </row>
    <row r="54" spans="1:6" ht="12.75">
      <c r="A54" t="str">
        <f>Index!A59</f>
        <v>Serbia</v>
      </c>
      <c r="C54" s="12"/>
      <c r="E54" s="11" t="e">
        <f t="shared" si="0"/>
        <v>#N/A</v>
      </c>
      <c r="F54" s="12"/>
    </row>
    <row r="55" spans="1:6" ht="12.75">
      <c r="A55" t="str">
        <f>Index!A60</f>
        <v>Singapore</v>
      </c>
      <c r="C55" s="12">
        <v>2.27</v>
      </c>
      <c r="E55" s="11">
        <f t="shared" si="0"/>
        <v>-0.26774193548387093</v>
      </c>
      <c r="F55" s="12"/>
    </row>
    <row r="56" spans="1:6" ht="12.75">
      <c r="A56" t="str">
        <f>Index!A61</f>
        <v>Slovakia</v>
      </c>
      <c r="C56" s="12">
        <v>1.97</v>
      </c>
      <c r="E56" s="11">
        <f t="shared" si="0"/>
        <v>-0.36451612903225805</v>
      </c>
      <c r="F56" s="12"/>
    </row>
    <row r="57" spans="1:6" ht="12.75">
      <c r="A57" t="str">
        <f>Index!A62</f>
        <v>Slovenia</v>
      </c>
      <c r="C57" s="12">
        <v>2.76</v>
      </c>
      <c r="E57" s="11">
        <f t="shared" si="0"/>
        <v>-0.10967741935483877</v>
      </c>
      <c r="F57" s="12"/>
    </row>
    <row r="58" spans="1:6" ht="12.75">
      <c r="A58" t="str">
        <f>Index!A63</f>
        <v>South Africa</v>
      </c>
      <c r="C58" s="12">
        <v>2.11</v>
      </c>
      <c r="E58" s="11">
        <f t="shared" si="0"/>
        <v>-0.3193548387096775</v>
      </c>
      <c r="F58" s="12"/>
    </row>
    <row r="59" spans="1:6" ht="12.75">
      <c r="A59" t="str">
        <f>Index!A64</f>
        <v>South Korea</v>
      </c>
      <c r="C59" s="12">
        <v>2.62</v>
      </c>
      <c r="E59" s="11">
        <f t="shared" si="0"/>
        <v>-0.1548387096774193</v>
      </c>
      <c r="F59" s="12"/>
    </row>
    <row r="60" spans="1:6" ht="12.75">
      <c r="A60" t="str">
        <f>Index!A65</f>
        <v>Sri Lanka</v>
      </c>
      <c r="C60" s="12">
        <v>1.85</v>
      </c>
      <c r="E60" s="11">
        <f t="shared" si="0"/>
        <v>-0.4032258064516129</v>
      </c>
      <c r="F60" s="12"/>
    </row>
    <row r="61" spans="1:6" ht="12.75">
      <c r="A61" t="str">
        <f>Index!A66</f>
        <v>Sweden</v>
      </c>
      <c r="C61" s="12">
        <v>4.53</v>
      </c>
      <c r="E61" s="11">
        <f t="shared" si="0"/>
        <v>0.4612903225806453</v>
      </c>
      <c r="F61" s="12"/>
    </row>
    <row r="62" spans="1:6" ht="12.75">
      <c r="A62" t="str">
        <f>Index!A67</f>
        <v>Switzerland</v>
      </c>
      <c r="C62" s="12">
        <v>5.21</v>
      </c>
      <c r="E62" s="11">
        <f t="shared" si="0"/>
        <v>0.6806451612903226</v>
      </c>
      <c r="F62" s="12"/>
    </row>
    <row r="63" spans="1:6" ht="12.75">
      <c r="A63" t="str">
        <f>Index!A68</f>
        <v>Taiwan</v>
      </c>
      <c r="C63" s="12">
        <v>2.33</v>
      </c>
      <c r="E63" s="11">
        <f t="shared" si="0"/>
        <v>-0.24838709677419357</v>
      </c>
      <c r="F63" s="12"/>
    </row>
    <row r="64" spans="1:6" ht="12.75">
      <c r="A64" t="str">
        <f>Index!A69</f>
        <v>Thailand</v>
      </c>
      <c r="C64" s="12">
        <v>1.56</v>
      </c>
      <c r="E64" s="11">
        <f t="shared" si="0"/>
        <v>-0.49677419354838714</v>
      </c>
      <c r="F64" s="12"/>
    </row>
    <row r="65" spans="1:6" ht="12.75">
      <c r="A65" t="str">
        <f>Index!A70</f>
        <v>Turkey</v>
      </c>
      <c r="C65" s="12">
        <v>2.72</v>
      </c>
      <c r="E65" s="11">
        <f t="shared" si="0"/>
        <v>-0.1225806451612903</v>
      </c>
      <c r="F65" s="12"/>
    </row>
    <row r="66" spans="1:6" ht="12.75">
      <c r="A66" t="str">
        <f>Index!A71</f>
        <v>Ukraine</v>
      </c>
      <c r="C66" s="12">
        <v>1.68</v>
      </c>
      <c r="E66" s="11">
        <f t="shared" si="0"/>
        <v>-0.4580645161290323</v>
      </c>
      <c r="F66" s="12"/>
    </row>
    <row r="67" spans="1:6" ht="12.75">
      <c r="A67" t="str">
        <f>Index!A72</f>
        <v>UAE</v>
      </c>
      <c r="C67" s="12">
        <v>2.45</v>
      </c>
      <c r="E67" s="11">
        <f t="shared" si="0"/>
        <v>-0.20967741935483863</v>
      </c>
      <c r="F67" s="12"/>
    </row>
    <row r="68" spans="1:6" ht="12.75">
      <c r="A68" t="str">
        <f>Index!A73</f>
        <v>Uruguay</v>
      </c>
      <c r="C68" s="12">
        <v>1.77</v>
      </c>
      <c r="E68" s="11">
        <f t="shared" si="0"/>
        <v>-0.42903225806451617</v>
      </c>
      <c r="F68" s="12"/>
    </row>
    <row r="69" spans="1:6" ht="12.75">
      <c r="A69" t="str">
        <f>Index!A74</f>
        <v>Venezuela</v>
      </c>
      <c r="C69" s="12">
        <v>2.17</v>
      </c>
      <c r="E69" s="11">
        <f>IF(ISNUMBER(C69),(C69/$C$4)-1,NA())</f>
        <v>-0.30000000000000004</v>
      </c>
      <c r="F69" s="12"/>
    </row>
    <row r="70" spans="1:6" ht="12.75">
      <c r="A70">
        <f>Index!A75</f>
        <v>0</v>
      </c>
      <c r="C70" s="12"/>
      <c r="E70" s="11"/>
      <c r="F70" s="12"/>
    </row>
    <row r="71" spans="1:6" ht="12.75">
      <c r="A71">
        <f>Index!A76</f>
        <v>0</v>
      </c>
      <c r="C71" s="12"/>
      <c r="E71" s="11"/>
      <c r="F71" s="12"/>
    </row>
    <row r="72" spans="1:6" ht="12.75">
      <c r="A72">
        <f>Index!A77</f>
        <v>0</v>
      </c>
      <c r="C72" s="12"/>
      <c r="E72" s="11"/>
      <c r="F72" s="12"/>
    </row>
    <row r="73" spans="1:6" ht="12.75">
      <c r="A73">
        <f>Index!A78</f>
        <v>0</v>
      </c>
      <c r="C73" s="12"/>
      <c r="E73" s="11"/>
      <c r="F73" s="12"/>
    </row>
    <row r="74" spans="1:6" ht="12.75">
      <c r="A74">
        <f>Index!A79</f>
        <v>0</v>
      </c>
      <c r="C74" s="12"/>
      <c r="E74" s="11"/>
      <c r="F74" s="12"/>
    </row>
    <row r="75" spans="1:6" ht="12.75">
      <c r="A75">
        <f>Index!A80</f>
        <v>0</v>
      </c>
      <c r="C75" s="12"/>
      <c r="E75" s="11"/>
      <c r="F75" s="12"/>
    </row>
    <row r="76" spans="1:6" ht="12.75">
      <c r="A76">
        <f>Index!A81</f>
        <v>0</v>
      </c>
      <c r="C76" s="12"/>
      <c r="E76" s="11"/>
      <c r="F76" s="12"/>
    </row>
    <row r="77" spans="1:6" ht="12.75">
      <c r="A77">
        <f>Index!A82</f>
        <v>0</v>
      </c>
      <c r="C77" s="12"/>
      <c r="E77" s="11"/>
      <c r="F77" s="12"/>
    </row>
    <row r="78" spans="1:6" ht="12.75">
      <c r="A78">
        <f>Index!A83</f>
        <v>0</v>
      </c>
      <c r="C78" s="12"/>
      <c r="E78" s="11"/>
      <c r="F78" s="12"/>
    </row>
    <row r="79" spans="1:6" ht="12.75">
      <c r="A79">
        <f>Index!A84</f>
        <v>0</v>
      </c>
      <c r="C79" s="12"/>
      <c r="E79" s="11"/>
      <c r="F79" s="12"/>
    </row>
    <row r="80" spans="1:6" ht="12.75">
      <c r="A80">
        <f>Index!A85</f>
        <v>0</v>
      </c>
      <c r="C80" s="12"/>
      <c r="E80" s="11"/>
      <c r="F80" s="12"/>
    </row>
    <row r="81" spans="1:6" ht="12.75">
      <c r="A81">
        <f>Index!A86</f>
        <v>0</v>
      </c>
      <c r="C81" s="12"/>
      <c r="E81" s="11"/>
      <c r="F81" s="12"/>
    </row>
    <row r="82" spans="1:6" ht="12.75">
      <c r="A82">
        <f>Index!A87</f>
        <v>0</v>
      </c>
      <c r="C82" s="12"/>
      <c r="E82" s="11"/>
      <c r="F82" s="12"/>
    </row>
    <row r="83" spans="1:6" ht="12.75">
      <c r="A83">
        <f>Index!A88</f>
        <v>0</v>
      </c>
      <c r="C83" s="12"/>
      <c r="E83" s="11"/>
      <c r="F83" s="12"/>
    </row>
    <row r="84" spans="1:6" ht="12.75">
      <c r="A84">
        <f>Index!A89</f>
        <v>0</v>
      </c>
      <c r="C84" s="12"/>
      <c r="E84" s="11"/>
      <c r="F84" s="12"/>
    </row>
    <row r="85" spans="1:6" ht="12.75">
      <c r="A85">
        <f>Index!A90</f>
        <v>0</v>
      </c>
      <c r="C85" s="12"/>
      <c r="E85" s="11"/>
      <c r="F85" s="12"/>
    </row>
    <row r="86" spans="1:6" ht="12.75">
      <c r="A86">
        <f>Index!A91</f>
        <v>0</v>
      </c>
      <c r="C86" s="12"/>
      <c r="E86" s="11"/>
      <c r="F86" s="12"/>
    </row>
    <row r="87" spans="1:6" ht="12.75">
      <c r="A87">
        <f>Index!A92</f>
        <v>0</v>
      </c>
      <c r="C87" s="12"/>
      <c r="E87" s="11"/>
      <c r="F87" s="12"/>
    </row>
    <row r="88" spans="1:6" ht="12.75">
      <c r="A88">
        <f>Index!A93</f>
        <v>0</v>
      </c>
      <c r="C88" s="12"/>
      <c r="E88" s="11"/>
      <c r="F88" s="12"/>
    </row>
    <row r="89" spans="1:6" ht="12.75">
      <c r="A89">
        <f>Index!A94</f>
        <v>0</v>
      </c>
      <c r="C89" s="12"/>
      <c r="E89" s="11"/>
      <c r="F89" s="12"/>
    </row>
    <row r="90" spans="1:6" ht="12.75">
      <c r="A90">
        <f>Index!A95</f>
        <v>0</v>
      </c>
      <c r="C90" s="12"/>
      <c r="E90" s="11"/>
      <c r="F90" s="12"/>
    </row>
    <row r="91" spans="1:6" ht="12.75">
      <c r="A91">
        <f>Index!A96</f>
        <v>0</v>
      </c>
      <c r="C91" s="12"/>
      <c r="E91" s="11"/>
      <c r="F91" s="12"/>
    </row>
    <row r="92" spans="1:6" ht="12.75">
      <c r="A92">
        <f>Index!A97</f>
        <v>0</v>
      </c>
      <c r="C92" s="12"/>
      <c r="E92" s="11"/>
      <c r="F92" s="12"/>
    </row>
    <row r="93" spans="1:6" ht="12.75">
      <c r="A93">
        <f>Index!A98</f>
        <v>0</v>
      </c>
      <c r="C93" s="12"/>
      <c r="E93" s="11"/>
      <c r="F93" s="12"/>
    </row>
    <row r="94" spans="1:6" ht="12.75">
      <c r="A94">
        <f>Index!A99</f>
        <v>0</v>
      </c>
      <c r="C94" s="12"/>
      <c r="E94" s="11"/>
      <c r="F94" s="12"/>
    </row>
    <row r="95" spans="1:6" ht="12.75">
      <c r="A95">
        <f>Index!A100</f>
        <v>0</v>
      </c>
      <c r="C95" s="12"/>
      <c r="E95" s="11"/>
      <c r="F95" s="12"/>
    </row>
    <row r="96" ht="12.75">
      <c r="A96" t="str">
        <f>Index!A101</f>
        <v>How to read this table:</v>
      </c>
    </row>
    <row r="97" ht="12.75">
      <c r="A97" t="str">
        <f>Index!A102</f>
        <v>In this case, the goods is the Big Mac. For example, if a BigMac costs €2.75 in the countries that use Euro and costs $2.65 in US, then the PPP exchange rate would be 2.75/2.65 = 1.0377.</v>
      </c>
    </row>
    <row r="98" ht="12.75">
      <c r="A98" t="str">
        <f>Index!A103</f>
        <v>If the actual exchange rate is lower, then the BigMac theory says that you should expect the value of the Euro to go up until it reaches the PPP exchange rate. If the actual exchange rate is higher, then the BigMac theory says that you should expect the value of the Euro to go down until it reaches the PPP exchange rate.</v>
      </c>
    </row>
    <row r="99" ht="12.75">
      <c r="A99">
        <f>Index!A104</f>
        <v>0</v>
      </c>
    </row>
    <row r="100" ht="12.75">
      <c r="A100" t="str">
        <f>Index!A105</f>
        <v>The Over/Under valuation against the dollar is calculated as:</v>
      </c>
    </row>
  </sheetData>
  <mergeCells count="4">
    <mergeCell ref="A1:A3"/>
    <mergeCell ref="B1:C2"/>
    <mergeCell ref="E1:E3"/>
    <mergeCell ref="F1:F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00"/>
  <sheetViews>
    <sheetView workbookViewId="0" topLeftCell="A67">
      <selection activeCell="A1" sqref="A1:F100"/>
    </sheetView>
  </sheetViews>
  <sheetFormatPr defaultColWidth="9.140625" defaultRowHeight="12.75"/>
  <cols>
    <col min="1" max="1" width="11.8515625" style="0" customWidth="1"/>
    <col min="2" max="2" width="10.8515625" style="0" customWidth="1"/>
  </cols>
  <sheetData>
    <row r="1" spans="1:6" ht="12.75">
      <c r="A1" s="36" t="s">
        <v>45</v>
      </c>
      <c r="B1" s="39" t="s">
        <v>46</v>
      </c>
      <c r="C1" s="40"/>
      <c r="D1" s="1" t="s">
        <v>47</v>
      </c>
      <c r="E1" s="43" t="s">
        <v>50</v>
      </c>
      <c r="F1" s="43" t="s">
        <v>51</v>
      </c>
    </row>
    <row r="2" spans="1:6" ht="16.5">
      <c r="A2" s="37"/>
      <c r="B2" s="41"/>
      <c r="C2" s="42"/>
      <c r="D2" s="2" t="s">
        <v>48</v>
      </c>
      <c r="E2" s="44"/>
      <c r="F2" s="44"/>
    </row>
    <row r="3" spans="1:6" ht="30.75">
      <c r="A3" s="38"/>
      <c r="B3" s="4" t="s">
        <v>52</v>
      </c>
      <c r="C3" s="5" t="s">
        <v>53</v>
      </c>
      <c r="D3" s="3" t="s">
        <v>49</v>
      </c>
      <c r="E3" s="45"/>
      <c r="F3" s="45"/>
    </row>
    <row r="4" spans="1:6" ht="12.75">
      <c r="A4" t="str">
        <f>Index!A9</f>
        <v>United States</v>
      </c>
      <c r="B4">
        <v>3.15</v>
      </c>
      <c r="C4" s="12">
        <v>3.15</v>
      </c>
      <c r="E4" s="11">
        <f>(C4/$C$4)-1</f>
        <v>0</v>
      </c>
      <c r="F4" s="12"/>
    </row>
    <row r="5" spans="1:6" ht="12.75">
      <c r="A5" t="str">
        <f>Index!A10</f>
        <v>Aruba</v>
      </c>
      <c r="C5" s="12"/>
      <c r="E5" s="11" t="e">
        <f aca="true" t="shared" si="0" ref="E5:E68">IF(ISNUMBER(C5),(C5/$C$4)-1,NA())</f>
        <v>#N/A</v>
      </c>
      <c r="F5" s="12"/>
    </row>
    <row r="6" spans="1:6" ht="12.75">
      <c r="A6" t="str">
        <f>Index!A11</f>
        <v>Argentina</v>
      </c>
      <c r="C6" s="12">
        <v>1.55</v>
      </c>
      <c r="E6" s="11">
        <f t="shared" si="0"/>
        <v>-0.5079365079365079</v>
      </c>
      <c r="F6" s="12"/>
    </row>
    <row r="7" spans="1:6" ht="12.75">
      <c r="A7" t="str">
        <f>Index!A12</f>
        <v>Australia</v>
      </c>
      <c r="C7" s="12">
        <v>2.44</v>
      </c>
      <c r="E7" s="11">
        <f t="shared" si="0"/>
        <v>-0.22539682539682537</v>
      </c>
      <c r="F7" s="12"/>
    </row>
    <row r="8" spans="1:6" ht="12.75">
      <c r="A8" t="str">
        <f>Index!A13</f>
        <v>Bulgaria</v>
      </c>
      <c r="C8" s="12"/>
      <c r="E8" s="11" t="e">
        <f t="shared" si="0"/>
        <v>#N/A</v>
      </c>
      <c r="F8" s="12"/>
    </row>
    <row r="9" spans="1:6" ht="12.75">
      <c r="A9" t="str">
        <f>Index!A14</f>
        <v>Brazil</v>
      </c>
      <c r="C9" s="12">
        <v>2.74</v>
      </c>
      <c r="E9" s="11">
        <f t="shared" si="0"/>
        <v>-0.13015873015873003</v>
      </c>
      <c r="F9" s="12"/>
    </row>
    <row r="10" spans="1:6" ht="12.75">
      <c r="A10" t="str">
        <f>Index!A15</f>
        <v>Britain</v>
      </c>
      <c r="C10" s="12">
        <v>3.32</v>
      </c>
      <c r="E10" s="11">
        <f t="shared" si="0"/>
        <v>0.053968253968254</v>
      </c>
      <c r="F10" s="12"/>
    </row>
    <row r="11" spans="1:6" ht="12.75">
      <c r="A11" t="str">
        <f>Index!A16</f>
        <v>Canada</v>
      </c>
      <c r="C11" s="12">
        <v>3.01</v>
      </c>
      <c r="E11" s="11">
        <f t="shared" si="0"/>
        <v>-0.04444444444444451</v>
      </c>
      <c r="F11" s="12"/>
    </row>
    <row r="12" spans="1:6" ht="12.75">
      <c r="A12" t="str">
        <f>Index!A17</f>
        <v>Columbia</v>
      </c>
      <c r="C12" s="12"/>
      <c r="E12" s="11" t="e">
        <f t="shared" si="0"/>
        <v>#N/A</v>
      </c>
      <c r="F12" s="12"/>
    </row>
    <row r="13" spans="1:6" ht="12.75">
      <c r="A13" t="str">
        <f>Index!A18</f>
        <v>Costa Rica</v>
      </c>
      <c r="C13" s="12"/>
      <c r="E13" s="11" t="e">
        <f t="shared" si="0"/>
        <v>#N/A</v>
      </c>
      <c r="F13" s="12"/>
    </row>
    <row r="14" spans="1:6" ht="12.75">
      <c r="A14" t="str">
        <f>Index!A19</f>
        <v>Croatia</v>
      </c>
      <c r="C14" s="12"/>
      <c r="E14" s="11" t="e">
        <f t="shared" si="0"/>
        <v>#N/A</v>
      </c>
      <c r="F14" s="12"/>
    </row>
    <row r="15" spans="1:6" ht="12.75">
      <c r="A15" t="str">
        <f>Index!A20</f>
        <v>Chile</v>
      </c>
      <c r="C15" s="12">
        <v>2.98</v>
      </c>
      <c r="E15" s="11">
        <f t="shared" si="0"/>
        <v>-0.053968253968254</v>
      </c>
      <c r="F15" s="12"/>
    </row>
    <row r="16" spans="1:6" ht="12.75">
      <c r="A16" t="str">
        <f>Index!A21</f>
        <v>China</v>
      </c>
      <c r="C16" s="12">
        <v>1.3</v>
      </c>
      <c r="E16" s="11">
        <f t="shared" si="0"/>
        <v>-0.5873015873015872</v>
      </c>
      <c r="F16" s="12"/>
    </row>
    <row r="17" spans="1:6" ht="12.75">
      <c r="A17" t="str">
        <f>Index!A22</f>
        <v>Czech Rep.</v>
      </c>
      <c r="C17" s="12">
        <v>2.6</v>
      </c>
      <c r="E17" s="11">
        <f t="shared" si="0"/>
        <v>-0.17460317460317454</v>
      </c>
      <c r="F17" s="12"/>
    </row>
    <row r="18" spans="1:6" ht="12.75">
      <c r="A18" t="str">
        <f>Index!A23</f>
        <v>Denmark</v>
      </c>
      <c r="C18" s="12">
        <v>4.49</v>
      </c>
      <c r="E18" s="11">
        <f t="shared" si="0"/>
        <v>0.42539682539682544</v>
      </c>
      <c r="F18" s="12"/>
    </row>
    <row r="19" spans="1:6" ht="12.75">
      <c r="A19" t="str">
        <f>Index!A24</f>
        <v>Dominican Rep</v>
      </c>
      <c r="C19" s="12"/>
      <c r="E19" s="11" t="e">
        <f t="shared" si="0"/>
        <v>#N/A</v>
      </c>
      <c r="F19" s="12"/>
    </row>
    <row r="20" spans="1:6" ht="12.75">
      <c r="A20" t="str">
        <f>Index!A25</f>
        <v>Egypt</v>
      </c>
      <c r="C20" s="12">
        <v>1.61</v>
      </c>
      <c r="E20" s="11">
        <f t="shared" si="0"/>
        <v>-0.4888888888888888</v>
      </c>
      <c r="F20" s="12"/>
    </row>
    <row r="21" spans="1:6" ht="12.75">
      <c r="A21" t="str">
        <f>Index!A26</f>
        <v>Estonia</v>
      </c>
      <c r="C21" s="12"/>
      <c r="E21" s="11" t="e">
        <f t="shared" si="0"/>
        <v>#N/A</v>
      </c>
      <c r="F21" s="12"/>
    </row>
    <row r="22" spans="1:6" ht="12.75">
      <c r="A22" t="str">
        <f>Index!A27</f>
        <v>Euro area</v>
      </c>
      <c r="C22" s="12">
        <v>3.51</v>
      </c>
      <c r="E22" s="11">
        <f t="shared" si="0"/>
        <v>0.11428571428571432</v>
      </c>
      <c r="F22" s="12"/>
    </row>
    <row r="23" spans="1:6" ht="12.75">
      <c r="A23" t="str">
        <f>Index!A28</f>
        <v>Fiji</v>
      </c>
      <c r="C23" s="12"/>
      <c r="E23" s="11" t="e">
        <f t="shared" si="0"/>
        <v>#N/A</v>
      </c>
      <c r="F23" s="12"/>
    </row>
    <row r="24" spans="1:6" ht="12.75">
      <c r="A24" t="str">
        <f>Index!A29</f>
        <v>Georgia</v>
      </c>
      <c r="C24" s="12"/>
      <c r="E24" s="11" t="e">
        <f t="shared" si="0"/>
        <v>#N/A</v>
      </c>
      <c r="F24" s="12"/>
    </row>
    <row r="25" spans="1:6" ht="12.75">
      <c r="A25" t="str">
        <f>Index!A30</f>
        <v>Guatemala</v>
      </c>
      <c r="C25" s="12"/>
      <c r="E25" s="11" t="e">
        <f t="shared" si="0"/>
        <v>#N/A</v>
      </c>
      <c r="F25" s="12"/>
    </row>
    <row r="26" spans="1:6" ht="12.75">
      <c r="A26" t="str">
        <f>Index!A31</f>
        <v>Honduras</v>
      </c>
      <c r="C26" s="12"/>
      <c r="E26" s="11" t="e">
        <f t="shared" si="0"/>
        <v>#N/A</v>
      </c>
      <c r="F26" s="12"/>
    </row>
    <row r="27" spans="1:6" ht="12.75">
      <c r="A27" t="str">
        <f>Index!A32</f>
        <v>Hong Kong</v>
      </c>
      <c r="C27" s="12">
        <v>1.55</v>
      </c>
      <c r="E27" s="11">
        <f t="shared" si="0"/>
        <v>-0.5079365079365079</v>
      </c>
      <c r="F27" s="12"/>
    </row>
    <row r="28" spans="1:6" ht="12.75">
      <c r="A28" t="str">
        <f>Index!A33</f>
        <v>Hungary</v>
      </c>
      <c r="C28" s="12">
        <v>2.71</v>
      </c>
      <c r="E28" s="11">
        <f t="shared" si="0"/>
        <v>-0.13968253968253963</v>
      </c>
      <c r="F28" s="12"/>
    </row>
    <row r="29" spans="1:6" ht="12.75">
      <c r="A29" t="str">
        <f>Index!A34</f>
        <v>Iceland</v>
      </c>
      <c r="C29" s="12"/>
      <c r="E29" s="11" t="e">
        <f t="shared" si="0"/>
        <v>#N/A</v>
      </c>
      <c r="F29" s="12"/>
    </row>
    <row r="30" spans="1:6" ht="12.75">
      <c r="A30" t="str">
        <f>Index!A35</f>
        <v>Indonesia</v>
      </c>
      <c r="C30" s="12">
        <v>1.54</v>
      </c>
      <c r="E30" s="11">
        <f t="shared" si="0"/>
        <v>-0.5111111111111111</v>
      </c>
      <c r="F30" s="12"/>
    </row>
    <row r="31" spans="1:6" ht="12.75">
      <c r="A31" t="str">
        <f>Index!A36</f>
        <v>Jamaica</v>
      </c>
      <c r="C31" s="12"/>
      <c r="E31" s="11" t="e">
        <f t="shared" si="0"/>
        <v>#N/A</v>
      </c>
      <c r="F31" s="12"/>
    </row>
    <row r="32" spans="1:6" ht="12.75">
      <c r="A32" t="str">
        <f>Index!A37</f>
        <v>Japan</v>
      </c>
      <c r="C32" s="12">
        <v>2.19</v>
      </c>
      <c r="E32" s="11">
        <f t="shared" si="0"/>
        <v>-0.3047619047619048</v>
      </c>
      <c r="F32" s="12"/>
    </row>
    <row r="33" spans="1:6" ht="12.75">
      <c r="A33" t="str">
        <f>Index!A38</f>
        <v>Jordan</v>
      </c>
      <c r="C33" s="12"/>
      <c r="E33" s="11" t="e">
        <f t="shared" si="0"/>
        <v>#N/A</v>
      </c>
      <c r="F33" s="12"/>
    </row>
    <row r="34" spans="1:6" ht="12.75">
      <c r="A34" t="str">
        <f>Index!A39</f>
        <v>Latvia</v>
      </c>
      <c r="C34" s="12"/>
      <c r="E34" s="11" t="e">
        <f t="shared" si="0"/>
        <v>#N/A</v>
      </c>
      <c r="F34" s="12"/>
    </row>
    <row r="35" spans="1:6" ht="12.75">
      <c r="A35" t="str">
        <f>Index!A40</f>
        <v>Lebanon</v>
      </c>
      <c r="C35" s="12"/>
      <c r="E35" s="11" t="e">
        <f t="shared" si="0"/>
        <v>#N/A</v>
      </c>
      <c r="F35" s="12"/>
    </row>
    <row r="36" spans="1:6" ht="12.75">
      <c r="A36" t="str">
        <f>Index!A41</f>
        <v>Lithuania</v>
      </c>
      <c r="C36" s="12"/>
      <c r="E36" s="11" t="e">
        <f t="shared" si="0"/>
        <v>#N/A</v>
      </c>
      <c r="F36" s="12"/>
    </row>
    <row r="37" spans="1:6" ht="12.75">
      <c r="A37" t="str">
        <f>Index!A42</f>
        <v>Macau</v>
      </c>
      <c r="C37" s="12"/>
      <c r="E37" s="11" t="e">
        <f t="shared" si="0"/>
        <v>#N/A</v>
      </c>
      <c r="F37" s="12"/>
    </row>
    <row r="38" spans="1:6" ht="12.75">
      <c r="A38" t="str">
        <f>Index!A43</f>
        <v>Macedonia</v>
      </c>
      <c r="C38" s="12"/>
      <c r="E38" s="11" t="e">
        <f t="shared" si="0"/>
        <v>#N/A</v>
      </c>
      <c r="F38" s="12"/>
    </row>
    <row r="39" spans="1:6" ht="12.75">
      <c r="A39" t="str">
        <f>Index!A44</f>
        <v>Malaysia</v>
      </c>
      <c r="C39" s="12">
        <v>1.47</v>
      </c>
      <c r="E39" s="11">
        <f t="shared" si="0"/>
        <v>-0.5333333333333333</v>
      </c>
      <c r="F39" s="12"/>
    </row>
    <row r="40" spans="1:6" ht="12.75">
      <c r="A40" t="str">
        <f>Index!A45</f>
        <v>Mexico</v>
      </c>
      <c r="C40" s="12">
        <v>2.66</v>
      </c>
      <c r="E40" s="11">
        <f t="shared" si="0"/>
        <v>-0.15555555555555545</v>
      </c>
      <c r="F40" s="12"/>
    </row>
    <row r="41" spans="1:6" ht="12.75">
      <c r="A41" t="str">
        <f>Index!A46</f>
        <v>Moldava</v>
      </c>
      <c r="C41" s="12"/>
      <c r="E41" s="11" t="e">
        <f t="shared" si="0"/>
        <v>#N/A</v>
      </c>
      <c r="F41" s="12"/>
    </row>
    <row r="42" spans="1:6" ht="12.75">
      <c r="A42" t="str">
        <f>Index!A47</f>
        <v>Morocco</v>
      </c>
      <c r="C42" s="12"/>
      <c r="E42" s="11" t="e">
        <f t="shared" si="0"/>
        <v>#N/A</v>
      </c>
      <c r="F42" s="12"/>
    </row>
    <row r="43" spans="1:6" ht="12.75">
      <c r="A43" t="str">
        <f>Index!A48</f>
        <v>New Zealand</v>
      </c>
      <c r="C43" s="12">
        <v>3.08</v>
      </c>
      <c r="E43" s="11">
        <f t="shared" si="0"/>
        <v>-0.022222222222222143</v>
      </c>
      <c r="F43" s="12"/>
    </row>
    <row r="44" spans="1:6" ht="12.75">
      <c r="A44" t="str">
        <f>Index!A49</f>
        <v>Nicaragua</v>
      </c>
      <c r="C44" s="12"/>
      <c r="E44" s="11" t="e">
        <f t="shared" si="0"/>
        <v>#N/A</v>
      </c>
      <c r="F44" s="12"/>
    </row>
    <row r="45" spans="1:6" ht="12.75">
      <c r="A45" t="str">
        <f>Index!A50</f>
        <v>Norway</v>
      </c>
      <c r="C45" s="12"/>
      <c r="E45" s="11" t="e">
        <f t="shared" si="0"/>
        <v>#N/A</v>
      </c>
      <c r="F45" s="12"/>
    </row>
    <row r="46" spans="1:6" ht="12.75">
      <c r="A46" t="str">
        <f>Index!A51</f>
        <v>Pakistan</v>
      </c>
      <c r="C46" s="12"/>
      <c r="E46" s="11" t="e">
        <f t="shared" si="0"/>
        <v>#N/A</v>
      </c>
      <c r="F46" s="12"/>
    </row>
    <row r="47" spans="1:6" ht="12.75">
      <c r="A47" t="str">
        <f>Index!A52</f>
        <v>Paraguay</v>
      </c>
      <c r="C47" s="12"/>
      <c r="E47" s="11" t="e">
        <f t="shared" si="0"/>
        <v>#N/A</v>
      </c>
      <c r="F47" s="12"/>
    </row>
    <row r="48" spans="1:6" ht="12.75">
      <c r="A48" t="str">
        <f>Index!A53</f>
        <v>Peru</v>
      </c>
      <c r="C48" s="12"/>
      <c r="E48" s="11" t="e">
        <f t="shared" si="0"/>
        <v>#N/A</v>
      </c>
      <c r="F48" s="12"/>
    </row>
    <row r="49" spans="1:6" ht="12.75">
      <c r="A49" t="str">
        <f>Index!A54</f>
        <v>Phillipines</v>
      </c>
      <c r="C49" s="12">
        <v>1.56</v>
      </c>
      <c r="E49" s="11">
        <f t="shared" si="0"/>
        <v>-0.5047619047619047</v>
      </c>
      <c r="F49" s="12"/>
    </row>
    <row r="50" spans="1:6" ht="12.75">
      <c r="A50" t="str">
        <f>Index!A55</f>
        <v>Poland</v>
      </c>
      <c r="C50" s="12">
        <v>2.09</v>
      </c>
      <c r="E50" s="11">
        <f t="shared" si="0"/>
        <v>-0.33650793650793653</v>
      </c>
      <c r="F50" s="12"/>
    </row>
    <row r="51" spans="1:6" ht="12.75">
      <c r="A51" t="str">
        <f>Index!A56</f>
        <v>Qatar</v>
      </c>
      <c r="C51" s="12"/>
      <c r="E51" s="11" t="e">
        <f t="shared" si="0"/>
        <v>#N/A</v>
      </c>
      <c r="F51" s="12"/>
    </row>
    <row r="52" spans="1:6" ht="12.75">
      <c r="A52" t="str">
        <f>Index!A57</f>
        <v>Russia</v>
      </c>
      <c r="C52" s="12">
        <v>1.6</v>
      </c>
      <c r="E52" s="11">
        <f t="shared" si="0"/>
        <v>-0.492063492063492</v>
      </c>
      <c r="F52" s="12"/>
    </row>
    <row r="53" spans="1:6" ht="12.75">
      <c r="A53" t="str">
        <f>Index!A58</f>
        <v>Saudi Arabia</v>
      </c>
      <c r="C53" s="12"/>
      <c r="E53" s="11" t="e">
        <f t="shared" si="0"/>
        <v>#N/A</v>
      </c>
      <c r="F53" s="12"/>
    </row>
    <row r="54" spans="1:6" ht="12.75">
      <c r="A54" t="str">
        <f>Index!A59</f>
        <v>Serbia</v>
      </c>
      <c r="C54" s="12"/>
      <c r="E54" s="11" t="e">
        <f t="shared" si="0"/>
        <v>#N/A</v>
      </c>
      <c r="F54" s="12"/>
    </row>
    <row r="55" spans="1:6" ht="12.75">
      <c r="A55" t="str">
        <f>Index!A60</f>
        <v>Singapore</v>
      </c>
      <c r="C55" s="12">
        <v>2.2</v>
      </c>
      <c r="E55" s="11">
        <f t="shared" si="0"/>
        <v>-0.3015873015873015</v>
      </c>
      <c r="F55" s="12"/>
    </row>
    <row r="56" spans="1:6" ht="12.75">
      <c r="A56" t="str">
        <f>Index!A61</f>
        <v>Slovakia</v>
      </c>
      <c r="C56" s="12"/>
      <c r="E56" s="11" t="e">
        <f t="shared" si="0"/>
        <v>#N/A</v>
      </c>
      <c r="F56" s="12"/>
    </row>
    <row r="57" spans="1:6" ht="12.75">
      <c r="A57" t="str">
        <f>Index!A62</f>
        <v>Slovenia</v>
      </c>
      <c r="C57" s="12"/>
      <c r="E57" s="11" t="e">
        <f t="shared" si="0"/>
        <v>#N/A</v>
      </c>
      <c r="F57" s="12"/>
    </row>
    <row r="58" spans="1:6" ht="12.75">
      <c r="A58" t="str">
        <f>Index!A63</f>
        <v>South Africa</v>
      </c>
      <c r="C58" s="12">
        <v>2.29</v>
      </c>
      <c r="E58" s="11">
        <f t="shared" si="0"/>
        <v>-0.27301587301587293</v>
      </c>
      <c r="F58" s="12"/>
    </row>
    <row r="59" spans="1:6" ht="12.75">
      <c r="A59" t="str">
        <f>Index!A64</f>
        <v>South Korea</v>
      </c>
      <c r="C59" s="12">
        <v>2.56</v>
      </c>
      <c r="E59" s="11">
        <f t="shared" si="0"/>
        <v>-0.1873015873015873</v>
      </c>
      <c r="F59" s="12"/>
    </row>
    <row r="60" spans="1:6" ht="12.75">
      <c r="A60" t="str">
        <f>Index!A65</f>
        <v>Sri Lanka</v>
      </c>
      <c r="C60" s="12"/>
      <c r="E60" s="11" t="e">
        <f t="shared" si="0"/>
        <v>#N/A</v>
      </c>
      <c r="F60" s="12"/>
    </row>
    <row r="61" spans="1:6" ht="12.75">
      <c r="A61" t="str">
        <f>Index!A66</f>
        <v>Sweden</v>
      </c>
      <c r="C61" s="12">
        <v>4.28</v>
      </c>
      <c r="E61" s="11">
        <f t="shared" si="0"/>
        <v>0.3587301587301588</v>
      </c>
      <c r="F61" s="12"/>
    </row>
    <row r="62" spans="1:6" ht="12.75">
      <c r="A62" t="str">
        <f>Index!A67</f>
        <v>Switzerland</v>
      </c>
      <c r="C62" s="12">
        <v>4.93</v>
      </c>
      <c r="E62" s="11">
        <f t="shared" si="0"/>
        <v>0.5650793650793651</v>
      </c>
      <c r="F62" s="12"/>
    </row>
    <row r="63" spans="1:6" ht="12.75">
      <c r="A63" t="str">
        <f>Index!A68</f>
        <v>Taiwan</v>
      </c>
      <c r="C63" s="12">
        <v>2.35</v>
      </c>
      <c r="E63" s="11">
        <f t="shared" si="0"/>
        <v>-0.25396825396825395</v>
      </c>
      <c r="F63" s="12"/>
    </row>
    <row r="64" spans="1:6" ht="12.75">
      <c r="A64" t="str">
        <f>Index!A69</f>
        <v>Thailand</v>
      </c>
      <c r="C64" s="12">
        <v>1.51</v>
      </c>
      <c r="E64" s="11">
        <f t="shared" si="0"/>
        <v>-0.5206349206349206</v>
      </c>
      <c r="F64" s="12"/>
    </row>
    <row r="65" spans="1:6" ht="12.75">
      <c r="A65" t="str">
        <f>Index!A70</f>
        <v>Turkey</v>
      </c>
      <c r="C65" s="12">
        <v>3.07</v>
      </c>
      <c r="E65" s="11">
        <f t="shared" si="0"/>
        <v>-0.025396825396825418</v>
      </c>
      <c r="F65" s="12"/>
    </row>
    <row r="66" spans="1:6" ht="12.75">
      <c r="A66" t="str">
        <f>Index!A71</f>
        <v>Ukraine</v>
      </c>
      <c r="C66" s="12"/>
      <c r="E66" s="11" t="e">
        <f t="shared" si="0"/>
        <v>#N/A</v>
      </c>
      <c r="F66" s="12"/>
    </row>
    <row r="67" spans="1:6" ht="12.75">
      <c r="A67" t="str">
        <f>Index!A72</f>
        <v>UAE</v>
      </c>
      <c r="C67" s="12"/>
      <c r="E67" s="11" t="e">
        <f t="shared" si="0"/>
        <v>#N/A</v>
      </c>
      <c r="F67" s="12"/>
    </row>
    <row r="68" spans="1:6" ht="12.75">
      <c r="A68" t="str">
        <f>Index!A73</f>
        <v>Uruguay</v>
      </c>
      <c r="C68" s="12"/>
      <c r="E68" s="11" t="e">
        <f t="shared" si="0"/>
        <v>#N/A</v>
      </c>
      <c r="F68" s="12"/>
    </row>
    <row r="69" spans="1:6" ht="12.75">
      <c r="A69" t="str">
        <f>Index!A74</f>
        <v>Venezuela</v>
      </c>
      <c r="C69" s="12"/>
      <c r="E69" s="11" t="e">
        <f>IF(ISNUMBER(C69),(C69/$C$4)-1,NA())</f>
        <v>#N/A</v>
      </c>
      <c r="F69" s="12"/>
    </row>
    <row r="70" spans="1:6" ht="12.75">
      <c r="A70">
        <f>Index!A75</f>
        <v>0</v>
      </c>
      <c r="C70" s="12"/>
      <c r="E70" s="11"/>
      <c r="F70" s="12"/>
    </row>
    <row r="71" spans="1:6" ht="12.75">
      <c r="A71">
        <f>Index!A76</f>
        <v>0</v>
      </c>
      <c r="C71" s="12"/>
      <c r="E71" s="11"/>
      <c r="F71" s="12"/>
    </row>
    <row r="72" spans="1:6" ht="12.75">
      <c r="A72">
        <f>Index!A77</f>
        <v>0</v>
      </c>
      <c r="C72" s="12"/>
      <c r="E72" s="11"/>
      <c r="F72" s="12"/>
    </row>
    <row r="73" spans="1:6" ht="12.75">
      <c r="A73">
        <f>Index!A78</f>
        <v>0</v>
      </c>
      <c r="C73" s="12"/>
      <c r="E73" s="11"/>
      <c r="F73" s="12"/>
    </row>
    <row r="74" spans="1:6" ht="12.75">
      <c r="A74">
        <f>Index!A79</f>
        <v>0</v>
      </c>
      <c r="C74" s="12"/>
      <c r="E74" s="11"/>
      <c r="F74" s="12"/>
    </row>
    <row r="75" spans="1:6" ht="12.75">
      <c r="A75">
        <f>Index!A80</f>
        <v>0</v>
      </c>
      <c r="C75" s="12"/>
      <c r="E75" s="11"/>
      <c r="F75" s="12"/>
    </row>
    <row r="76" spans="1:6" ht="12.75">
      <c r="A76">
        <f>Index!A81</f>
        <v>0</v>
      </c>
      <c r="C76" s="12"/>
      <c r="E76" s="11"/>
      <c r="F76" s="12"/>
    </row>
    <row r="77" spans="1:6" ht="12.75">
      <c r="A77">
        <f>Index!A82</f>
        <v>0</v>
      </c>
      <c r="C77" s="12"/>
      <c r="E77" s="11"/>
      <c r="F77" s="12"/>
    </row>
    <row r="78" spans="1:6" ht="12.75">
      <c r="A78">
        <f>Index!A83</f>
        <v>0</v>
      </c>
      <c r="C78" s="12"/>
      <c r="E78" s="11"/>
      <c r="F78" s="12"/>
    </row>
    <row r="79" spans="1:6" ht="12.75">
      <c r="A79">
        <f>Index!A84</f>
        <v>0</v>
      </c>
      <c r="C79" s="12"/>
      <c r="E79" s="11"/>
      <c r="F79" s="12"/>
    </row>
    <row r="80" spans="1:6" ht="12.75">
      <c r="A80">
        <f>Index!A85</f>
        <v>0</v>
      </c>
      <c r="C80" s="12"/>
      <c r="E80" s="11"/>
      <c r="F80" s="12"/>
    </row>
    <row r="81" spans="1:6" ht="12.75">
      <c r="A81">
        <f>Index!A86</f>
        <v>0</v>
      </c>
      <c r="C81" s="12"/>
      <c r="E81" s="11"/>
      <c r="F81" s="12"/>
    </row>
    <row r="82" spans="1:6" ht="12.75">
      <c r="A82">
        <f>Index!A87</f>
        <v>0</v>
      </c>
      <c r="C82" s="12"/>
      <c r="E82" s="11"/>
      <c r="F82" s="12"/>
    </row>
    <row r="83" spans="1:6" ht="12.75">
      <c r="A83">
        <f>Index!A88</f>
        <v>0</v>
      </c>
      <c r="C83" s="12"/>
      <c r="E83" s="11"/>
      <c r="F83" s="12"/>
    </row>
    <row r="84" spans="1:6" ht="12.75">
      <c r="A84">
        <f>Index!A89</f>
        <v>0</v>
      </c>
      <c r="C84" s="12"/>
      <c r="E84" s="11"/>
      <c r="F84" s="12"/>
    </row>
    <row r="85" spans="1:6" ht="12.75">
      <c r="A85">
        <f>Index!A90</f>
        <v>0</v>
      </c>
      <c r="C85" s="12"/>
      <c r="E85" s="11"/>
      <c r="F85" s="12"/>
    </row>
    <row r="86" spans="1:6" ht="12.75">
      <c r="A86">
        <f>Index!A91</f>
        <v>0</v>
      </c>
      <c r="C86" s="12"/>
      <c r="E86" s="11"/>
      <c r="F86" s="12"/>
    </row>
    <row r="87" spans="1:6" ht="12.75">
      <c r="A87">
        <f>Index!A92</f>
        <v>0</v>
      </c>
      <c r="C87" s="12"/>
      <c r="E87" s="11"/>
      <c r="F87" s="12"/>
    </row>
    <row r="88" spans="1:6" ht="12.75">
      <c r="A88">
        <f>Index!A93</f>
        <v>0</v>
      </c>
      <c r="C88" s="12"/>
      <c r="E88" s="11"/>
      <c r="F88" s="12"/>
    </row>
    <row r="89" spans="1:6" ht="12.75">
      <c r="A89">
        <f>Index!A94</f>
        <v>0</v>
      </c>
      <c r="C89" s="12"/>
      <c r="E89" s="11"/>
      <c r="F89" s="12"/>
    </row>
    <row r="90" spans="1:6" ht="12.75">
      <c r="A90">
        <f>Index!A95</f>
        <v>0</v>
      </c>
      <c r="C90" s="12"/>
      <c r="E90" s="11"/>
      <c r="F90" s="12"/>
    </row>
    <row r="91" spans="1:6" ht="12.75">
      <c r="A91">
        <f>Index!A96</f>
        <v>0</v>
      </c>
      <c r="C91" s="12"/>
      <c r="E91" s="11"/>
      <c r="F91" s="12"/>
    </row>
    <row r="92" spans="1:6" ht="12.75">
      <c r="A92">
        <f>Index!A97</f>
        <v>0</v>
      </c>
      <c r="C92" s="12"/>
      <c r="E92" s="11"/>
      <c r="F92" s="12"/>
    </row>
    <row r="93" spans="1:6" ht="12.75">
      <c r="A93">
        <f>Index!A98</f>
        <v>0</v>
      </c>
      <c r="C93" s="12"/>
      <c r="E93" s="11"/>
      <c r="F93" s="12"/>
    </row>
    <row r="94" spans="1:6" ht="12.75">
      <c r="A94">
        <f>Index!A99</f>
        <v>0</v>
      </c>
      <c r="C94" s="12"/>
      <c r="E94" s="11"/>
      <c r="F94" s="12"/>
    </row>
    <row r="95" spans="1:6" ht="12.75">
      <c r="A95">
        <f>Index!A100</f>
        <v>0</v>
      </c>
      <c r="C95" s="12"/>
      <c r="E95" s="11"/>
      <c r="F95" s="12"/>
    </row>
    <row r="96" ht="12.75">
      <c r="A96" t="str">
        <f>Index!A101</f>
        <v>How to read this table:</v>
      </c>
    </row>
    <row r="97" ht="12.75">
      <c r="A97" t="str">
        <f>Index!A102</f>
        <v>In this case, the goods is the Big Mac. For example, if a BigMac costs €2.75 in the countries that use Euro and costs $2.65 in US, then the PPP exchange rate would be 2.75/2.65 = 1.0377.</v>
      </c>
    </row>
    <row r="98" ht="12.75">
      <c r="A98" t="str">
        <f>Index!A103</f>
        <v>If the actual exchange rate is lower, then the BigMac theory says that you should expect the value of the Euro to go up until it reaches the PPP exchange rate. If the actual exchange rate is higher, then the BigMac theory says that you should expect the value of the Euro to go down until it reaches the PPP exchange rate.</v>
      </c>
    </row>
    <row r="99" ht="12.75">
      <c r="A99">
        <f>Index!A104</f>
        <v>0</v>
      </c>
    </row>
    <row r="100" ht="12.75">
      <c r="A100" t="str">
        <f>Index!A105</f>
        <v>The Over/Under valuation against the dollar is calculated as:</v>
      </c>
    </row>
  </sheetData>
  <mergeCells count="4">
    <mergeCell ref="A1:A3"/>
    <mergeCell ref="B1:C2"/>
    <mergeCell ref="E1:E3"/>
    <mergeCell ref="F1:F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00"/>
  <sheetViews>
    <sheetView workbookViewId="0" topLeftCell="A33">
      <selection activeCell="G67" sqref="G67"/>
    </sheetView>
  </sheetViews>
  <sheetFormatPr defaultColWidth="9.140625" defaultRowHeight="12.75"/>
  <cols>
    <col min="1" max="1" width="14.28125" style="0" customWidth="1"/>
    <col min="2" max="2" width="11.8515625" style="0" customWidth="1"/>
  </cols>
  <sheetData>
    <row r="1" spans="1:6" ht="12.75">
      <c r="A1" s="36" t="s">
        <v>45</v>
      </c>
      <c r="B1" s="39" t="s">
        <v>46</v>
      </c>
      <c r="C1" s="40"/>
      <c r="D1" s="1" t="s">
        <v>47</v>
      </c>
      <c r="E1" s="43" t="s">
        <v>50</v>
      </c>
      <c r="F1" s="43" t="s">
        <v>51</v>
      </c>
    </row>
    <row r="2" spans="1:6" ht="16.5">
      <c r="A2" s="37"/>
      <c r="B2" s="41"/>
      <c r="C2" s="42"/>
      <c r="D2" s="2" t="s">
        <v>48</v>
      </c>
      <c r="E2" s="44"/>
      <c r="F2" s="44"/>
    </row>
    <row r="3" spans="1:6" ht="30.75">
      <c r="A3" s="38"/>
      <c r="B3" s="4" t="s">
        <v>52</v>
      </c>
      <c r="C3" s="5" t="s">
        <v>53</v>
      </c>
      <c r="D3" s="3" t="s">
        <v>49</v>
      </c>
      <c r="E3" s="45"/>
      <c r="F3" s="45"/>
    </row>
    <row r="4" spans="1:6" ht="12.75">
      <c r="A4" t="str">
        <f>Index!A9</f>
        <v>United States</v>
      </c>
      <c r="B4">
        <v>3.06</v>
      </c>
      <c r="C4" s="12">
        <v>3.06</v>
      </c>
      <c r="E4" s="11">
        <f>(C4/$C$4)-1</f>
        <v>0</v>
      </c>
      <c r="F4" s="12">
        <v>1</v>
      </c>
    </row>
    <row r="5" spans="1:6" ht="12.75">
      <c r="A5" t="str">
        <f>Index!A10</f>
        <v>Aruba</v>
      </c>
      <c r="C5" s="12">
        <v>2.77</v>
      </c>
      <c r="E5" s="11">
        <f aca="true" t="shared" si="0" ref="E5:E68">(C5/$C$4)-1</f>
        <v>-0.09477124183006536</v>
      </c>
      <c r="F5" s="12">
        <v>1.62</v>
      </c>
    </row>
    <row r="6" spans="1:6" ht="12.75">
      <c r="A6" t="str">
        <f>Index!A11</f>
        <v>Argentina</v>
      </c>
      <c r="C6" s="12">
        <v>1.64</v>
      </c>
      <c r="E6" s="11">
        <f t="shared" si="0"/>
        <v>-0.46405228758169936</v>
      </c>
      <c r="F6" s="12">
        <v>1.55</v>
      </c>
    </row>
    <row r="7" spans="1:6" ht="12.75">
      <c r="A7" t="str">
        <f>Index!A12</f>
        <v>Australia</v>
      </c>
      <c r="C7" s="12">
        <v>2.5</v>
      </c>
      <c r="E7" s="11">
        <f t="shared" si="0"/>
        <v>-0.18300653594771243</v>
      </c>
      <c r="F7" s="12">
        <v>1.06</v>
      </c>
    </row>
    <row r="8" spans="1:6" ht="12.75">
      <c r="A8" t="str">
        <f>Index!A13</f>
        <v>Bulgaria</v>
      </c>
      <c r="C8" s="12">
        <v>1.88</v>
      </c>
      <c r="E8" s="11">
        <f t="shared" si="0"/>
        <v>-0.3856209150326798</v>
      </c>
      <c r="F8" s="12">
        <v>0.98</v>
      </c>
    </row>
    <row r="9" spans="1:6" ht="12.75">
      <c r="A9" t="str">
        <f>Index!A14</f>
        <v>Brazil</v>
      </c>
      <c r="C9" s="12">
        <v>2.39</v>
      </c>
      <c r="E9" s="11">
        <f t="shared" si="0"/>
        <v>-0.21895424836601307</v>
      </c>
      <c r="F9" s="12">
        <v>1.93</v>
      </c>
    </row>
    <row r="10" spans="1:6" ht="12.75">
      <c r="A10" t="str">
        <f>Index!A15</f>
        <v>Britain</v>
      </c>
      <c r="C10" s="12">
        <v>3.44</v>
      </c>
      <c r="E10" s="11">
        <f t="shared" si="0"/>
        <v>0.12418300653594772</v>
      </c>
      <c r="F10" s="12">
        <v>1.63</v>
      </c>
    </row>
    <row r="11" spans="1:6" ht="12.75">
      <c r="A11" t="str">
        <f>Index!A16</f>
        <v>Canada</v>
      </c>
      <c r="C11" s="12">
        <v>2.63</v>
      </c>
      <c r="E11" s="11">
        <f t="shared" si="0"/>
        <v>-0.14052287581699352</v>
      </c>
      <c r="F11" s="12">
        <v>1.07</v>
      </c>
    </row>
    <row r="12" spans="1:6" ht="12.75">
      <c r="A12" t="str">
        <f>Index!A17</f>
        <v>Columbia</v>
      </c>
      <c r="C12" s="12">
        <v>2.79</v>
      </c>
      <c r="E12" s="11">
        <f t="shared" si="0"/>
        <v>-0.08823529411764708</v>
      </c>
      <c r="F12" s="12">
        <v>2124</v>
      </c>
    </row>
    <row r="13" spans="1:6" ht="12.75">
      <c r="A13" t="str">
        <f>Index!A18</f>
        <v>Costa Rica</v>
      </c>
      <c r="C13" s="12">
        <v>2.39</v>
      </c>
      <c r="E13" s="11">
        <f t="shared" si="0"/>
        <v>-0.21895424836601307</v>
      </c>
      <c r="F13" s="12">
        <v>369</v>
      </c>
    </row>
    <row r="14" spans="1:6" ht="12.75">
      <c r="A14" t="str">
        <f>Index!A19</f>
        <v>Croatia</v>
      </c>
      <c r="C14" s="12">
        <v>2.5</v>
      </c>
      <c r="E14" s="11">
        <f t="shared" si="0"/>
        <v>-0.18300653594771243</v>
      </c>
      <c r="F14" s="12">
        <v>4.87</v>
      </c>
    </row>
    <row r="15" spans="1:6" ht="12.75">
      <c r="A15" t="str">
        <f>Index!A20</f>
        <v>Chile</v>
      </c>
      <c r="C15" s="12">
        <v>2.53</v>
      </c>
      <c r="E15" s="11">
        <f t="shared" si="0"/>
        <v>-0.17320261437908502</v>
      </c>
      <c r="F15" s="12">
        <v>4.9</v>
      </c>
    </row>
    <row r="16" spans="1:6" ht="12.75">
      <c r="A16" t="str">
        <f>Index!A21</f>
        <v>China</v>
      </c>
      <c r="C16" s="12">
        <v>1.27</v>
      </c>
      <c r="E16" s="11">
        <f t="shared" si="0"/>
        <v>-0.5849673202614378</v>
      </c>
      <c r="F16" s="12">
        <v>3.43</v>
      </c>
    </row>
    <row r="17" spans="1:6" ht="12.75">
      <c r="A17" t="str">
        <f>Index!A22</f>
        <v>Czech Rep.</v>
      </c>
      <c r="C17" s="12">
        <v>2.3</v>
      </c>
      <c r="E17" s="11">
        <f t="shared" si="0"/>
        <v>-0.24836601307189554</v>
      </c>
      <c r="F17" s="12">
        <v>18.4</v>
      </c>
    </row>
    <row r="18" spans="1:6" ht="12.75">
      <c r="A18" t="str">
        <f>Index!A23</f>
        <v>Denmark</v>
      </c>
      <c r="C18" s="12">
        <v>4.58</v>
      </c>
      <c r="E18" s="11">
        <f t="shared" si="0"/>
        <v>0.49673202614379086</v>
      </c>
      <c r="F18" s="12">
        <v>9.07</v>
      </c>
    </row>
    <row r="19" spans="1:6" ht="12.75">
      <c r="A19" t="str">
        <f>Index!A24</f>
        <v>Dominican Rep</v>
      </c>
      <c r="C19" s="12">
        <v>2.12</v>
      </c>
      <c r="E19" s="11">
        <f t="shared" si="0"/>
        <v>-0.30718954248366015</v>
      </c>
      <c r="F19" s="12">
        <v>19.6</v>
      </c>
    </row>
    <row r="20" spans="1:6" ht="12.75">
      <c r="A20" t="str">
        <f>Index!A25</f>
        <v>Egypt</v>
      </c>
      <c r="C20" s="12">
        <v>1.55</v>
      </c>
      <c r="E20" s="11">
        <f t="shared" si="0"/>
        <v>-0.4934640522875817</v>
      </c>
      <c r="F20" s="12">
        <v>2.94</v>
      </c>
    </row>
    <row r="21" spans="1:6" ht="12.75">
      <c r="A21" t="str">
        <f>Index!A26</f>
        <v>Estonia</v>
      </c>
      <c r="C21" s="12">
        <v>2.31</v>
      </c>
      <c r="E21" s="11">
        <f t="shared" si="0"/>
        <v>-0.2450980392156863</v>
      </c>
      <c r="F21" s="12">
        <v>9.64</v>
      </c>
    </row>
    <row r="22" spans="1:6" ht="12.75">
      <c r="A22" t="str">
        <f>Index!A27</f>
        <v>Euro area</v>
      </c>
      <c r="C22" s="12">
        <v>3.58</v>
      </c>
      <c r="E22" s="11">
        <f t="shared" si="0"/>
        <v>0.16993464052287588</v>
      </c>
      <c r="F22" s="12">
        <v>1.05</v>
      </c>
    </row>
    <row r="23" spans="1:6" ht="12.75">
      <c r="A23" t="str">
        <f>Index!A28</f>
        <v>Fiji</v>
      </c>
      <c r="C23" s="12">
        <v>2.5</v>
      </c>
      <c r="E23" s="11">
        <f t="shared" si="0"/>
        <v>-0.18300653594771243</v>
      </c>
      <c r="F23" s="12">
        <v>1.39</v>
      </c>
    </row>
    <row r="24" spans="1:6" ht="12.75">
      <c r="A24" t="str">
        <f>Index!A29</f>
        <v>Georgia</v>
      </c>
      <c r="C24" s="12">
        <v>2</v>
      </c>
      <c r="E24" s="11">
        <f t="shared" si="0"/>
        <v>-0.3464052287581699</v>
      </c>
      <c r="F24" s="12">
        <v>1.19</v>
      </c>
    </row>
    <row r="25" spans="1:6" ht="12.75">
      <c r="A25" t="str">
        <f>Index!A30</f>
        <v>Guatemala</v>
      </c>
      <c r="C25" s="12">
        <v>2.2</v>
      </c>
      <c r="E25" s="11">
        <f t="shared" si="0"/>
        <v>-0.28104575163398693</v>
      </c>
      <c r="F25" s="12">
        <v>5.47</v>
      </c>
    </row>
    <row r="26" spans="1:6" ht="12.75">
      <c r="A26" t="str">
        <f>Index!A31</f>
        <v>Honduras</v>
      </c>
      <c r="C26" s="12">
        <v>1.91</v>
      </c>
      <c r="E26" s="11">
        <f t="shared" si="0"/>
        <v>-0.3758169934640523</v>
      </c>
      <c r="F26" s="12">
        <v>11.7</v>
      </c>
    </row>
    <row r="27" spans="1:6" ht="12.75">
      <c r="A27" t="str">
        <f>Index!A32</f>
        <v>Hong Kong</v>
      </c>
      <c r="C27" s="12">
        <v>1.54</v>
      </c>
      <c r="E27" s="11">
        <f t="shared" si="0"/>
        <v>-0.49673202614379086</v>
      </c>
      <c r="F27" s="12">
        <v>3.92</v>
      </c>
    </row>
    <row r="28" spans="1:6" ht="12.75">
      <c r="A28" t="str">
        <f>Index!A33</f>
        <v>Hungary</v>
      </c>
      <c r="C28" s="12">
        <v>2.6</v>
      </c>
      <c r="E28" s="11">
        <f t="shared" si="0"/>
        <v>-0.15032679738562094</v>
      </c>
      <c r="F28" s="12">
        <v>173</v>
      </c>
    </row>
    <row r="29" spans="1:6" ht="12.75">
      <c r="A29" t="str">
        <f>Index!A34</f>
        <v>Iceland</v>
      </c>
      <c r="C29" s="12">
        <v>6.67</v>
      </c>
      <c r="E29" s="11">
        <f t="shared" si="0"/>
        <v>1.179738562091503</v>
      </c>
      <c r="F29" s="12">
        <v>143</v>
      </c>
    </row>
    <row r="30" spans="1:6" ht="12.75">
      <c r="A30" t="str">
        <f>Index!A35</f>
        <v>Indonesia</v>
      </c>
      <c r="C30" s="12">
        <v>1.53</v>
      </c>
      <c r="E30" s="11">
        <f t="shared" si="0"/>
        <v>-0.5</v>
      </c>
      <c r="F30" s="12">
        <v>4771</v>
      </c>
    </row>
    <row r="31" spans="1:6" ht="12.75">
      <c r="A31" t="str">
        <f>Index!A36</f>
        <v>Jamaica</v>
      </c>
      <c r="C31" s="12">
        <v>2.7</v>
      </c>
      <c r="E31" s="11">
        <f t="shared" si="0"/>
        <v>-0.11764705882352933</v>
      </c>
      <c r="F31" s="12">
        <v>53.9</v>
      </c>
    </row>
    <row r="32" spans="1:6" ht="12.75">
      <c r="A32" t="str">
        <f>Index!A37</f>
        <v>Japan</v>
      </c>
      <c r="C32" s="12">
        <v>2.34</v>
      </c>
      <c r="E32" s="11">
        <f t="shared" si="0"/>
        <v>-0.23529411764705888</v>
      </c>
      <c r="F32" s="12">
        <v>81.7</v>
      </c>
    </row>
    <row r="33" spans="1:6" ht="12.75">
      <c r="A33" t="str">
        <f>Index!A38</f>
        <v>Jordan</v>
      </c>
      <c r="C33" s="12">
        <v>3.66</v>
      </c>
      <c r="E33" s="11">
        <f t="shared" si="0"/>
        <v>0.196078431372549</v>
      </c>
      <c r="F33" s="12">
        <v>0.85</v>
      </c>
    </row>
    <row r="34" spans="1:6" ht="12.75">
      <c r="A34" t="str">
        <f>Index!A39</f>
        <v>Latvia</v>
      </c>
      <c r="C34" s="12">
        <v>1.92</v>
      </c>
      <c r="E34" s="11">
        <f t="shared" si="0"/>
        <v>-0.37254901960784315</v>
      </c>
      <c r="F34" s="12">
        <v>0.36</v>
      </c>
    </row>
    <row r="35" spans="1:6" ht="12.75">
      <c r="A35" t="str">
        <f>Index!A40</f>
        <v>Lebanon</v>
      </c>
      <c r="C35" s="12">
        <v>2.85</v>
      </c>
      <c r="E35" s="11">
        <f t="shared" si="0"/>
        <v>-0.06862745098039214</v>
      </c>
      <c r="F35" s="12">
        <v>1405</v>
      </c>
    </row>
    <row r="36" spans="1:6" ht="12.75">
      <c r="A36" t="str">
        <f>Index!A41</f>
        <v>Lithuania</v>
      </c>
      <c r="C36" s="12">
        <v>2.31</v>
      </c>
      <c r="E36" s="11">
        <f t="shared" si="0"/>
        <v>-0.2450980392156863</v>
      </c>
      <c r="F36" s="12">
        <v>2.12</v>
      </c>
    </row>
    <row r="37" spans="1:6" ht="12.75">
      <c r="A37" t="str">
        <f>Index!A42</f>
        <v>Macau</v>
      </c>
      <c r="C37" s="12">
        <v>1.4</v>
      </c>
      <c r="E37" s="11">
        <f t="shared" si="0"/>
        <v>-0.542483660130719</v>
      </c>
      <c r="F37" s="12">
        <v>3.66</v>
      </c>
    </row>
    <row r="38" spans="1:6" ht="12.75">
      <c r="A38" t="str">
        <f>Index!A43</f>
        <v>Macedonia</v>
      </c>
      <c r="C38" s="12">
        <v>1.9</v>
      </c>
      <c r="E38" s="11">
        <f t="shared" si="0"/>
        <v>-0.3790849673202614</v>
      </c>
      <c r="F38" s="12">
        <v>31</v>
      </c>
    </row>
    <row r="39" spans="1:6" ht="12.75">
      <c r="A39" t="str">
        <f>Index!A44</f>
        <v>Malaysia</v>
      </c>
      <c r="C39" s="12">
        <v>1.38</v>
      </c>
      <c r="E39" s="11">
        <f t="shared" si="0"/>
        <v>-0.5490196078431373</v>
      </c>
      <c r="F39" s="12">
        <v>1.72</v>
      </c>
    </row>
    <row r="40" spans="1:6" ht="12.75">
      <c r="A40" t="str">
        <f>Index!A45</f>
        <v>Mexico</v>
      </c>
      <c r="C40" s="12">
        <v>2.58</v>
      </c>
      <c r="E40" s="11">
        <f t="shared" si="0"/>
        <v>-0.1568627450980392</v>
      </c>
      <c r="F40" s="12">
        <v>9.15</v>
      </c>
    </row>
    <row r="41" spans="1:6" ht="12.75">
      <c r="A41" t="str">
        <f>Index!A46</f>
        <v>Moldava</v>
      </c>
      <c r="C41" s="12">
        <v>1.84</v>
      </c>
      <c r="E41" s="11">
        <f t="shared" si="0"/>
        <v>-0.39869281045751637</v>
      </c>
      <c r="F41" s="12">
        <v>7.52</v>
      </c>
    </row>
    <row r="42" spans="1:6" ht="12.75">
      <c r="A42" t="str">
        <f>Index!A47</f>
        <v>Morocco</v>
      </c>
      <c r="C42" s="12">
        <v>2.73</v>
      </c>
      <c r="E42" s="11">
        <f t="shared" si="0"/>
        <v>-0.10784313725490202</v>
      </c>
      <c r="F42" s="12">
        <v>8.02</v>
      </c>
    </row>
    <row r="43" spans="1:6" ht="12.75">
      <c r="A43" t="str">
        <f>Index!A48</f>
        <v>New Zealand</v>
      </c>
      <c r="C43" s="12">
        <v>3.17</v>
      </c>
      <c r="E43" s="11">
        <f t="shared" si="0"/>
        <v>0.035947712418300526</v>
      </c>
      <c r="F43" s="12">
        <v>1.45</v>
      </c>
    </row>
    <row r="44" spans="1:6" ht="12.75">
      <c r="A44" t="str">
        <f>Index!A49</f>
        <v>Nicaragua</v>
      </c>
      <c r="C44" s="12">
        <v>2.11</v>
      </c>
      <c r="E44" s="11">
        <f t="shared" si="0"/>
        <v>-0.3104575163398693</v>
      </c>
      <c r="F44" s="12">
        <v>11.3</v>
      </c>
    </row>
    <row r="45" spans="1:6" ht="12.75">
      <c r="A45" t="str">
        <f>Index!A50</f>
        <v>Norway</v>
      </c>
      <c r="C45" s="12">
        <v>6.06</v>
      </c>
      <c r="E45" s="11">
        <f t="shared" si="0"/>
        <v>0.980392156862745</v>
      </c>
      <c r="F45" s="12">
        <v>12.7</v>
      </c>
    </row>
    <row r="46" spans="1:6" ht="12.75">
      <c r="A46" t="str">
        <f>Index!A51</f>
        <v>Pakistan</v>
      </c>
      <c r="C46" s="12">
        <v>2.18</v>
      </c>
      <c r="E46" s="11">
        <f t="shared" si="0"/>
        <v>-0.2875816993464052</v>
      </c>
      <c r="F46" s="12">
        <v>42.5</v>
      </c>
    </row>
    <row r="47" spans="1:6" ht="12.75">
      <c r="A47" t="str">
        <f>Index!A52</f>
        <v>Paraguay</v>
      </c>
      <c r="C47" s="12">
        <v>1.44</v>
      </c>
      <c r="E47" s="11">
        <f t="shared" si="0"/>
        <v>-0.5294117647058824</v>
      </c>
      <c r="F47" s="12">
        <v>2941</v>
      </c>
    </row>
    <row r="48" spans="1:6" ht="12.75">
      <c r="A48" t="str">
        <f>Index!A53</f>
        <v>Peru</v>
      </c>
      <c r="C48" s="12">
        <v>2.76</v>
      </c>
      <c r="E48" s="11">
        <f t="shared" si="0"/>
        <v>-0.0980392156862746</v>
      </c>
      <c r="F48" s="12">
        <v>2.94</v>
      </c>
    </row>
    <row r="49" spans="1:6" ht="12.75">
      <c r="A49" t="str">
        <f>Index!A54</f>
        <v>Phillipines</v>
      </c>
      <c r="C49" s="12">
        <v>1.47</v>
      </c>
      <c r="E49" s="11">
        <f t="shared" si="0"/>
        <v>-0.5196078431372549</v>
      </c>
      <c r="F49" s="12">
        <v>26.1</v>
      </c>
    </row>
    <row r="50" spans="1:6" ht="12.75">
      <c r="A50" t="str">
        <f>Index!A55</f>
        <v>Poland</v>
      </c>
      <c r="C50" s="12">
        <v>1.96</v>
      </c>
      <c r="E50" s="11">
        <f t="shared" si="0"/>
        <v>-0.3594771241830066</v>
      </c>
      <c r="F50" s="12">
        <v>2.12</v>
      </c>
    </row>
    <row r="51" spans="1:6" ht="12.75">
      <c r="A51" t="str">
        <f>Index!A56</f>
        <v>Qatar</v>
      </c>
      <c r="C51" s="12">
        <v>0.68</v>
      </c>
      <c r="E51" s="11">
        <f t="shared" si="0"/>
        <v>-0.7777777777777778</v>
      </c>
      <c r="F51" s="12">
        <v>0.81</v>
      </c>
    </row>
    <row r="52" spans="1:6" ht="12.75">
      <c r="A52" t="str">
        <f>Index!A57</f>
        <v>Russia</v>
      </c>
      <c r="C52" s="12">
        <v>1.48</v>
      </c>
      <c r="E52" s="11">
        <f t="shared" si="0"/>
        <v>-0.5163398692810457</v>
      </c>
      <c r="F52" s="12">
        <v>13.7</v>
      </c>
    </row>
    <row r="53" spans="1:6" ht="12.75">
      <c r="A53" t="str">
        <f>Index!A58</f>
        <v>Saudi Arabia</v>
      </c>
      <c r="C53" s="12">
        <v>2.4</v>
      </c>
      <c r="E53" s="11">
        <f t="shared" si="0"/>
        <v>-0.21568627450980393</v>
      </c>
      <c r="F53" s="12">
        <v>2.94</v>
      </c>
    </row>
    <row r="54" spans="1:6" ht="12.75">
      <c r="A54" t="str">
        <f>Index!A59</f>
        <v>Serbia</v>
      </c>
      <c r="C54" s="12">
        <v>2.08</v>
      </c>
      <c r="E54" s="11">
        <f t="shared" si="0"/>
        <v>-0.3202614379084967</v>
      </c>
      <c r="F54" s="12">
        <v>45.8</v>
      </c>
    </row>
    <row r="55" spans="1:6" ht="12.75">
      <c r="A55" t="str">
        <f>Index!A60</f>
        <v>Singapore</v>
      </c>
      <c r="C55" s="12">
        <v>2.17</v>
      </c>
      <c r="E55" s="11">
        <f t="shared" si="0"/>
        <v>-0.29084967320261446</v>
      </c>
      <c r="F55" s="12">
        <v>1.18</v>
      </c>
    </row>
    <row r="56" spans="1:6" ht="12.75">
      <c r="A56" t="str">
        <f>Index!A61</f>
        <v>Slovakia</v>
      </c>
      <c r="C56" s="12">
        <v>2.09</v>
      </c>
      <c r="E56" s="11">
        <f t="shared" si="0"/>
        <v>-0.3169934640522877</v>
      </c>
      <c r="F56" s="12">
        <v>21.6</v>
      </c>
    </row>
    <row r="57" spans="1:6" ht="12.75">
      <c r="A57" t="str">
        <f>Index!A62</f>
        <v>Slovenia</v>
      </c>
      <c r="C57" s="12">
        <v>2.56</v>
      </c>
      <c r="E57" s="11">
        <f t="shared" si="0"/>
        <v>-0.1633986928104575</v>
      </c>
      <c r="F57" s="12">
        <v>163</v>
      </c>
    </row>
    <row r="58" spans="1:6" ht="12.75">
      <c r="A58" t="str">
        <f>Index!A63</f>
        <v>South Africa</v>
      </c>
      <c r="C58" s="12">
        <v>2.1</v>
      </c>
      <c r="E58" s="11">
        <f t="shared" si="0"/>
        <v>-0.3137254901960784</v>
      </c>
      <c r="F58" s="12">
        <v>4.56</v>
      </c>
    </row>
    <row r="59" spans="1:6" ht="12.75">
      <c r="A59" t="str">
        <f>Index!A64</f>
        <v>South Korea</v>
      </c>
      <c r="C59" s="12">
        <v>2.49</v>
      </c>
      <c r="E59" s="11">
        <f t="shared" si="0"/>
        <v>-0.18627450980392146</v>
      </c>
      <c r="F59" s="12">
        <v>817</v>
      </c>
    </row>
    <row r="60" spans="1:6" ht="12.75">
      <c r="A60" t="str">
        <f>Index!A65</f>
        <v>Sri Lanka</v>
      </c>
      <c r="C60" s="12">
        <v>1.75</v>
      </c>
      <c r="E60" s="11">
        <f t="shared" si="0"/>
        <v>-0.4281045751633987</v>
      </c>
      <c r="F60" s="12">
        <v>57.2</v>
      </c>
    </row>
    <row r="61" spans="1:6" ht="12.75">
      <c r="A61" t="str">
        <f>Index!A66</f>
        <v>Sweden</v>
      </c>
      <c r="C61" s="12">
        <v>4.17</v>
      </c>
      <c r="E61" s="11">
        <f t="shared" si="0"/>
        <v>0.36274509803921573</v>
      </c>
      <c r="F61" s="12">
        <v>10.1</v>
      </c>
    </row>
    <row r="62" spans="1:6" ht="12.75">
      <c r="A62" t="str">
        <f>Index!A67</f>
        <v>Switzerland</v>
      </c>
      <c r="C62" s="12">
        <v>5.05</v>
      </c>
      <c r="E62" s="11">
        <f t="shared" si="0"/>
        <v>0.6503267973856208</v>
      </c>
      <c r="F62" s="12">
        <v>2.06</v>
      </c>
    </row>
    <row r="63" spans="1:6" ht="12.75">
      <c r="A63" t="str">
        <f>Index!A68</f>
        <v>Taiwan</v>
      </c>
      <c r="C63" s="12">
        <v>2.41</v>
      </c>
      <c r="E63" s="11">
        <f t="shared" si="0"/>
        <v>-0.2124183006535948</v>
      </c>
      <c r="F63" s="12">
        <v>24.5</v>
      </c>
    </row>
    <row r="64" spans="1:6" ht="12.75">
      <c r="A64" t="str">
        <f>Index!A69</f>
        <v>Thailand</v>
      </c>
      <c r="C64" s="12">
        <v>1.48</v>
      </c>
      <c r="E64" s="11">
        <f t="shared" si="0"/>
        <v>-0.5163398692810457</v>
      </c>
      <c r="F64" s="12">
        <v>19.6</v>
      </c>
    </row>
    <row r="65" spans="1:6" ht="12.75">
      <c r="A65" t="str">
        <f>Index!A70</f>
        <v>Turkey</v>
      </c>
      <c r="C65" s="12">
        <v>2.92</v>
      </c>
      <c r="E65" s="11">
        <f t="shared" si="0"/>
        <v>-0.045751633986928164</v>
      </c>
      <c r="F65" s="12">
        <v>1.31</v>
      </c>
    </row>
    <row r="66" spans="1:6" ht="12.75">
      <c r="A66" t="str">
        <f>Index!A71</f>
        <v>Ukraine</v>
      </c>
      <c r="C66" s="12">
        <v>1.43</v>
      </c>
      <c r="E66" s="11">
        <f t="shared" si="0"/>
        <v>-0.5326797385620916</v>
      </c>
      <c r="F66" s="12">
        <v>2.37</v>
      </c>
    </row>
    <row r="67" spans="1:6" ht="12.75">
      <c r="A67" t="str">
        <f>Index!A72</f>
        <v>UAE</v>
      </c>
      <c r="C67" s="12">
        <v>2.45</v>
      </c>
      <c r="E67" s="11">
        <f t="shared" si="0"/>
        <v>-0.19934640522875813</v>
      </c>
      <c r="F67" s="12">
        <v>2.94</v>
      </c>
    </row>
    <row r="68" spans="1:6" ht="12.75">
      <c r="A68" t="str">
        <f>Index!A73</f>
        <v>Uruguay</v>
      </c>
      <c r="C68" s="12">
        <v>1.82</v>
      </c>
      <c r="E68" s="11">
        <f t="shared" si="0"/>
        <v>-0.40522875816993464</v>
      </c>
      <c r="F68" s="12">
        <v>14.4</v>
      </c>
    </row>
    <row r="69" spans="1:6" ht="12.75">
      <c r="A69" t="str">
        <f>Index!A74</f>
        <v>Venezuela</v>
      </c>
      <c r="C69" s="12">
        <v>2.13</v>
      </c>
      <c r="E69" s="11">
        <f>(C69/$C$4)-1</f>
        <v>-0.303921568627451</v>
      </c>
      <c r="F69" s="12">
        <v>1830</v>
      </c>
    </row>
    <row r="70" spans="1:6" ht="12.75">
      <c r="A70">
        <f>Index!A75</f>
        <v>0</v>
      </c>
      <c r="C70" s="12"/>
      <c r="E70" s="11"/>
      <c r="F70" s="12"/>
    </row>
    <row r="71" spans="1:6" ht="12.75">
      <c r="A71">
        <f>Index!A76</f>
        <v>0</v>
      </c>
      <c r="C71" s="12"/>
      <c r="E71" s="11"/>
      <c r="F71" s="12"/>
    </row>
    <row r="72" spans="1:6" ht="12.75">
      <c r="A72">
        <f>Index!A77</f>
        <v>0</v>
      </c>
      <c r="C72" s="12"/>
      <c r="E72" s="11"/>
      <c r="F72" s="12"/>
    </row>
    <row r="73" spans="1:6" ht="12.75">
      <c r="A73">
        <f>Index!A78</f>
        <v>0</v>
      </c>
      <c r="C73" s="12"/>
      <c r="E73" s="11"/>
      <c r="F73" s="12"/>
    </row>
    <row r="74" spans="1:6" ht="12.75">
      <c r="A74">
        <f>Index!A79</f>
        <v>0</v>
      </c>
      <c r="C74" s="12"/>
      <c r="E74" s="11"/>
      <c r="F74" s="12"/>
    </row>
    <row r="75" spans="1:6" ht="12.75">
      <c r="A75">
        <f>Index!A80</f>
        <v>0</v>
      </c>
      <c r="C75" s="12"/>
      <c r="E75" s="11"/>
      <c r="F75" s="12"/>
    </row>
    <row r="76" spans="1:6" ht="12.75">
      <c r="A76">
        <f>Index!A81</f>
        <v>0</v>
      </c>
      <c r="C76" s="12"/>
      <c r="E76" s="11"/>
      <c r="F76" s="12"/>
    </row>
    <row r="77" spans="1:6" ht="12.75">
      <c r="A77">
        <f>Index!A82</f>
        <v>0</v>
      </c>
      <c r="C77" s="12"/>
      <c r="E77" s="11"/>
      <c r="F77" s="12"/>
    </row>
    <row r="78" spans="1:6" ht="12.75">
      <c r="A78">
        <f>Index!A83</f>
        <v>0</v>
      </c>
      <c r="C78" s="12"/>
      <c r="E78" s="11"/>
      <c r="F78" s="12"/>
    </row>
    <row r="79" spans="1:6" ht="12.75">
      <c r="A79">
        <f>Index!A84</f>
        <v>0</v>
      </c>
      <c r="C79" s="12"/>
      <c r="E79" s="11"/>
      <c r="F79" s="12"/>
    </row>
    <row r="80" spans="1:6" ht="12.75">
      <c r="A80">
        <f>Index!A85</f>
        <v>0</v>
      </c>
      <c r="C80" s="12"/>
      <c r="E80" s="11"/>
      <c r="F80" s="12"/>
    </row>
    <row r="81" spans="1:6" ht="12.75">
      <c r="A81">
        <f>Index!A86</f>
        <v>0</v>
      </c>
      <c r="C81" s="12"/>
      <c r="E81" s="11"/>
      <c r="F81" s="12"/>
    </row>
    <row r="82" spans="1:6" ht="12.75">
      <c r="A82">
        <f>Index!A87</f>
        <v>0</v>
      </c>
      <c r="C82" s="12"/>
      <c r="E82" s="11"/>
      <c r="F82" s="12"/>
    </row>
    <row r="83" spans="1:6" ht="12.75">
      <c r="A83">
        <f>Index!A88</f>
        <v>0</v>
      </c>
      <c r="C83" s="12"/>
      <c r="E83" s="11"/>
      <c r="F83" s="12"/>
    </row>
    <row r="84" spans="1:6" ht="12.75">
      <c r="A84">
        <f>Index!A89</f>
        <v>0</v>
      </c>
      <c r="C84" s="12"/>
      <c r="E84" s="11"/>
      <c r="F84" s="12"/>
    </row>
    <row r="85" spans="1:6" ht="12.75">
      <c r="A85">
        <f>Index!A90</f>
        <v>0</v>
      </c>
      <c r="C85" s="12"/>
      <c r="E85" s="11"/>
      <c r="F85" s="12"/>
    </row>
    <row r="86" spans="1:6" ht="12.75">
      <c r="A86">
        <f>Index!A91</f>
        <v>0</v>
      </c>
      <c r="C86" s="12"/>
      <c r="E86" s="11"/>
      <c r="F86" s="12"/>
    </row>
    <row r="87" spans="1:6" ht="12.75">
      <c r="A87">
        <f>Index!A92</f>
        <v>0</v>
      </c>
      <c r="C87" s="12"/>
      <c r="E87" s="11"/>
      <c r="F87" s="12"/>
    </row>
    <row r="88" spans="1:6" ht="12.75">
      <c r="A88">
        <f>Index!A93</f>
        <v>0</v>
      </c>
      <c r="C88" s="12"/>
      <c r="E88" s="11"/>
      <c r="F88" s="12"/>
    </row>
    <row r="89" spans="1:6" ht="12.75">
      <c r="A89">
        <f>Index!A94</f>
        <v>0</v>
      </c>
      <c r="C89" s="12"/>
      <c r="E89" s="11"/>
      <c r="F89" s="12"/>
    </row>
    <row r="90" spans="1:6" ht="12.75">
      <c r="A90">
        <f>Index!A95</f>
        <v>0</v>
      </c>
      <c r="C90" s="12"/>
      <c r="E90" s="11"/>
      <c r="F90" s="12"/>
    </row>
    <row r="91" spans="1:6" ht="12.75">
      <c r="A91">
        <f>Index!A96</f>
        <v>0</v>
      </c>
      <c r="C91" s="12"/>
      <c r="E91" s="11"/>
      <c r="F91" s="12"/>
    </row>
    <row r="92" spans="1:6" ht="12.75">
      <c r="A92">
        <f>Index!A97</f>
        <v>0</v>
      </c>
      <c r="C92" s="12"/>
      <c r="E92" s="11"/>
      <c r="F92" s="12"/>
    </row>
    <row r="93" spans="1:6" ht="12.75">
      <c r="A93">
        <f>Index!A98</f>
        <v>0</v>
      </c>
      <c r="C93" s="12"/>
      <c r="E93" s="11"/>
      <c r="F93" s="12"/>
    </row>
    <row r="94" spans="1:6" ht="12.75">
      <c r="A94">
        <f>Index!A99</f>
        <v>0</v>
      </c>
      <c r="C94" s="12"/>
      <c r="E94" s="11"/>
      <c r="F94" s="12"/>
    </row>
    <row r="95" spans="1:6" ht="12.75">
      <c r="A95">
        <f>Index!A100</f>
        <v>0</v>
      </c>
      <c r="C95" s="12"/>
      <c r="E95" s="11"/>
      <c r="F95" s="12"/>
    </row>
    <row r="96" ht="12.75">
      <c r="A96" t="str">
        <f>Index!A101</f>
        <v>How to read this table:</v>
      </c>
    </row>
    <row r="97" ht="12.75">
      <c r="A97" t="str">
        <f>Index!A102</f>
        <v>In this case, the goods is the Big Mac. For example, if a BigMac costs €2.75 in the countries that use Euro and costs $2.65 in US, then the PPP exchange rate would be 2.75/2.65 = 1.0377.</v>
      </c>
    </row>
    <row r="98" ht="12.75">
      <c r="A98" t="str">
        <f>Index!A103</f>
        <v>If the actual exchange rate is lower, then the BigMac theory says that you should expect the value of the Euro to go up until it reaches the PPP exchange rate. If the actual exchange rate is higher, then the BigMac theory says that you should expect the value of the Euro to go down until it reaches the PPP exchange rate.</v>
      </c>
    </row>
    <row r="99" ht="12.75">
      <c r="A99">
        <f>Index!A104</f>
        <v>0</v>
      </c>
    </row>
    <row r="100" ht="12.75">
      <c r="A100" t="str">
        <f>Index!A105</f>
        <v>The Over/Under valuation against the dollar is calculated as:</v>
      </c>
    </row>
  </sheetData>
  <mergeCells count="4">
    <mergeCell ref="A1:A3"/>
    <mergeCell ref="B1:C2"/>
    <mergeCell ref="E1:E3"/>
    <mergeCell ref="F1:F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98"/>
  <sheetViews>
    <sheetView workbookViewId="0" topLeftCell="A1">
      <selection activeCell="C16" sqref="C16"/>
    </sheetView>
  </sheetViews>
  <sheetFormatPr defaultColWidth="9.140625" defaultRowHeight="12.75"/>
  <cols>
    <col min="1" max="1" width="12.57421875" style="0" bestFit="1" customWidth="1"/>
    <col min="2" max="2" width="13.421875" style="0" customWidth="1"/>
    <col min="3" max="3" width="11.421875" style="0" customWidth="1"/>
    <col min="4" max="4" width="12.7109375" style="0" customWidth="1"/>
    <col min="5" max="5" width="11.7109375" style="0" customWidth="1"/>
    <col min="6" max="6" width="11.28125" style="0" customWidth="1"/>
  </cols>
  <sheetData>
    <row r="1" spans="1:6" ht="15" customHeight="1">
      <c r="A1" s="36" t="s">
        <v>45</v>
      </c>
      <c r="B1" s="39" t="s">
        <v>46</v>
      </c>
      <c r="C1" s="40"/>
      <c r="D1" s="1" t="s">
        <v>47</v>
      </c>
      <c r="E1" s="43" t="s">
        <v>50</v>
      </c>
      <c r="F1" s="43" t="s">
        <v>51</v>
      </c>
    </row>
    <row r="2" spans="1:6" ht="12.75">
      <c r="A2" s="37"/>
      <c r="B2" s="41"/>
      <c r="C2" s="42"/>
      <c r="D2" s="2" t="s">
        <v>48</v>
      </c>
      <c r="E2" s="44"/>
      <c r="F2" s="44"/>
    </row>
    <row r="3" spans="1:6" ht="30.75">
      <c r="A3" s="38"/>
      <c r="B3" s="4" t="s">
        <v>52</v>
      </c>
      <c r="C3" s="5" t="s">
        <v>53</v>
      </c>
      <c r="D3" s="3" t="s">
        <v>49</v>
      </c>
      <c r="E3" s="45"/>
      <c r="F3" s="45"/>
    </row>
    <row r="4" spans="1:11" ht="12.75">
      <c r="A4" t="str">
        <f>Index!A9</f>
        <v>United States</v>
      </c>
      <c r="C4" s="12">
        <v>3</v>
      </c>
      <c r="D4">
        <v>1</v>
      </c>
      <c r="E4" s="11">
        <f>IF(ISNUMBER(C4),(C4/$C$4)-1,NA())</f>
        <v>0</v>
      </c>
      <c r="F4">
        <v>3</v>
      </c>
      <c r="K4" s="11"/>
    </row>
    <row r="5" spans="1:11" ht="12.75">
      <c r="A5" t="str">
        <f>Index!A10</f>
        <v>Aruba</v>
      </c>
      <c r="C5" s="12"/>
      <c r="E5" s="11" t="e">
        <f aca="true" t="shared" si="0" ref="E5:E68">IF(ISNUMBER(C5),(C5/$C$4)-1,NA())</f>
        <v>#N/A</v>
      </c>
      <c r="K5" s="11"/>
    </row>
    <row r="6" spans="1:11" ht="12.75">
      <c r="A6" t="str">
        <f>Index!A11</f>
        <v>Argentina</v>
      </c>
      <c r="B6" t="s">
        <v>1</v>
      </c>
      <c r="C6" s="12">
        <v>1.6267</v>
      </c>
      <c r="D6">
        <v>2.92</v>
      </c>
      <c r="E6" s="11">
        <f t="shared" si="0"/>
        <v>-0.45776666666666666</v>
      </c>
      <c r="F6">
        <v>1.58</v>
      </c>
      <c r="K6" s="11"/>
    </row>
    <row r="7" spans="1:11" ht="12.75">
      <c r="A7" t="str">
        <f>Index!A12</f>
        <v>Australia</v>
      </c>
      <c r="B7" t="s">
        <v>3</v>
      </c>
      <c r="C7" s="12">
        <v>2.4213</v>
      </c>
      <c r="D7">
        <v>1.3216</v>
      </c>
      <c r="E7" s="11">
        <f t="shared" si="0"/>
        <v>-0.19289999999999996</v>
      </c>
      <c r="F7">
        <v>1.07</v>
      </c>
      <c r="K7" s="11"/>
    </row>
    <row r="8" spans="1:11" ht="12.75">
      <c r="A8" t="str">
        <f>Index!A13</f>
        <v>Bulgaria</v>
      </c>
      <c r="C8" s="12"/>
      <c r="E8" s="11" t="e">
        <f t="shared" si="0"/>
        <v>#N/A</v>
      </c>
      <c r="K8" s="11"/>
    </row>
    <row r="9" spans="1:11" ht="12.75">
      <c r="A9" t="str">
        <f>Index!A14</f>
        <v>Brazil</v>
      </c>
      <c r="B9" t="s">
        <v>5</v>
      </c>
      <c r="C9" s="12">
        <v>2.4221</v>
      </c>
      <c r="D9">
        <v>2.2501</v>
      </c>
      <c r="E9" s="11">
        <f t="shared" si="0"/>
        <v>-0.19263333333333332</v>
      </c>
      <c r="F9">
        <v>1.82</v>
      </c>
      <c r="K9" s="11"/>
    </row>
    <row r="10" spans="1:11" ht="12.75">
      <c r="A10" t="str">
        <f>Index!A15</f>
        <v>Britain</v>
      </c>
      <c r="B10" t="s">
        <v>7</v>
      </c>
      <c r="C10" s="12">
        <v>3.5397</v>
      </c>
      <c r="D10">
        <v>1.7787</v>
      </c>
      <c r="E10" s="11">
        <f t="shared" si="0"/>
        <v>0.17989999999999995</v>
      </c>
      <c r="F10">
        <v>0.66</v>
      </c>
      <c r="K10" s="11"/>
    </row>
    <row r="11" spans="1:11" ht="12.75">
      <c r="A11" t="str">
        <f>Index!A16</f>
        <v>Canada</v>
      </c>
      <c r="B11" t="s">
        <v>9</v>
      </c>
      <c r="C11" s="12">
        <v>2.7292</v>
      </c>
      <c r="D11">
        <v>1.1725</v>
      </c>
      <c r="E11" s="11">
        <f t="shared" si="0"/>
        <v>-0.0902666666666666</v>
      </c>
      <c r="F11">
        <v>1.07</v>
      </c>
      <c r="K11" s="11"/>
    </row>
    <row r="12" spans="1:11" ht="12.75">
      <c r="A12" t="str">
        <f>Index!A17</f>
        <v>Columbia</v>
      </c>
      <c r="C12" s="12"/>
      <c r="E12" s="11" t="e">
        <f t="shared" si="0"/>
        <v>#N/A</v>
      </c>
      <c r="K12" s="11"/>
    </row>
    <row r="13" spans="1:11" ht="12.75">
      <c r="A13" t="str">
        <f>Index!A18</f>
        <v>Costa Rica</v>
      </c>
      <c r="C13" s="12"/>
      <c r="E13" s="11" t="e">
        <f t="shared" si="0"/>
        <v>#N/A</v>
      </c>
      <c r="K13" s="11"/>
    </row>
    <row r="14" spans="1:11" ht="12.75">
      <c r="A14" t="str">
        <f>Index!A19</f>
        <v>Croatia</v>
      </c>
      <c r="C14" s="12"/>
      <c r="E14" s="11" t="e">
        <f t="shared" si="0"/>
        <v>#N/A</v>
      </c>
      <c r="K14" s="11"/>
    </row>
    <row r="15" spans="1:11" ht="12.75">
      <c r="A15" t="str">
        <f>Index!A20</f>
        <v>Chile</v>
      </c>
      <c r="C15" s="12"/>
      <c r="E15" s="11" t="e">
        <f t="shared" si="0"/>
        <v>#N/A</v>
      </c>
      <c r="K15" s="11"/>
    </row>
    <row r="16" spans="1:11" ht="12.75">
      <c r="A16" t="str">
        <f>Index!A21</f>
        <v>China</v>
      </c>
      <c r="B16" t="s">
        <v>11</v>
      </c>
      <c r="C16" s="12">
        <v>1.2951</v>
      </c>
      <c r="D16">
        <v>8.1072</v>
      </c>
      <c r="E16" s="11">
        <f t="shared" si="0"/>
        <v>-0.5683</v>
      </c>
      <c r="F16">
        <v>3.5</v>
      </c>
      <c r="K16" s="11"/>
    </row>
    <row r="17" spans="1:11" ht="12.75">
      <c r="A17" t="str">
        <f>Index!A22</f>
        <v>Czech Rep.</v>
      </c>
      <c r="C17" s="12"/>
      <c r="E17" s="11" t="e">
        <f t="shared" si="0"/>
        <v>#N/A</v>
      </c>
      <c r="K17" s="11"/>
    </row>
    <row r="18" spans="1:11" ht="12.75">
      <c r="A18" t="str">
        <f>Index!A23</f>
        <v>Denmark</v>
      </c>
      <c r="C18" s="12"/>
      <c r="E18" s="11" t="e">
        <f t="shared" si="0"/>
        <v>#N/A</v>
      </c>
      <c r="K18" s="11"/>
    </row>
    <row r="19" spans="1:11" ht="12.75">
      <c r="A19" t="str">
        <f>Index!A24</f>
        <v>Dominican Rep</v>
      </c>
      <c r="C19" s="12"/>
      <c r="E19" s="11" t="e">
        <f t="shared" si="0"/>
        <v>#N/A</v>
      </c>
      <c r="K19" s="11"/>
    </row>
    <row r="20" spans="1:11" ht="12.75">
      <c r="A20" t="str">
        <f>Index!A25</f>
        <v>Egypt</v>
      </c>
      <c r="C20" s="12"/>
      <c r="E20" s="11" t="e">
        <f t="shared" si="0"/>
        <v>#N/A</v>
      </c>
      <c r="K20" s="11"/>
    </row>
    <row r="21" spans="1:11" ht="12.75">
      <c r="A21" t="str">
        <f>Index!A26</f>
        <v>Estonia</v>
      </c>
      <c r="C21" s="12"/>
      <c r="E21" s="11" t="e">
        <f t="shared" si="0"/>
        <v>#N/A</v>
      </c>
      <c r="K21" s="11"/>
    </row>
    <row r="22" spans="1:11" ht="12.75">
      <c r="A22" t="str">
        <f>Index!A27</f>
        <v>Euro area</v>
      </c>
      <c r="B22">
        <v>2.8</v>
      </c>
      <c r="C22" s="12">
        <v>3.38</v>
      </c>
      <c r="D22">
        <v>0.8284</v>
      </c>
      <c r="E22" s="11">
        <f t="shared" si="0"/>
        <v>0.1266666666666667</v>
      </c>
      <c r="F22">
        <v>0.93</v>
      </c>
      <c r="K22" s="11"/>
    </row>
    <row r="23" spans="1:11" ht="12.75">
      <c r="A23" t="str">
        <f>Index!A28</f>
        <v>Fiji</v>
      </c>
      <c r="C23" s="12"/>
      <c r="E23" s="11" t="e">
        <f t="shared" si="0"/>
        <v>#N/A</v>
      </c>
      <c r="K23" s="11"/>
    </row>
    <row r="24" spans="1:11" ht="12.75">
      <c r="A24" t="str">
        <f>Index!A29</f>
        <v>Georgia</v>
      </c>
      <c r="C24" s="12"/>
      <c r="E24" s="11" t="e">
        <f t="shared" si="0"/>
        <v>#N/A</v>
      </c>
      <c r="K24" s="11"/>
    </row>
    <row r="25" spans="1:11" ht="12.75">
      <c r="A25" t="str">
        <f>Index!A30</f>
        <v>Guatemala</v>
      </c>
      <c r="C25" s="12"/>
      <c r="E25" s="11" t="e">
        <f t="shared" si="0"/>
        <v>#N/A</v>
      </c>
      <c r="K25" s="11"/>
    </row>
    <row r="26" spans="1:11" ht="12.75">
      <c r="A26" t="str">
        <f>Index!A31</f>
        <v>Honduras</v>
      </c>
      <c r="C26" s="12"/>
      <c r="E26" s="11" t="e">
        <f t="shared" si="0"/>
        <v>#N/A</v>
      </c>
      <c r="K26" s="11"/>
    </row>
    <row r="27" spans="1:11" ht="12.75">
      <c r="A27" t="str">
        <f>Index!A32</f>
        <v>Hong Kong</v>
      </c>
      <c r="B27" t="s">
        <v>14</v>
      </c>
      <c r="C27" s="12">
        <v>1.5466</v>
      </c>
      <c r="D27">
        <v>7.7592</v>
      </c>
      <c r="E27" s="11">
        <f t="shared" si="0"/>
        <v>-0.4844666666666667</v>
      </c>
      <c r="F27">
        <v>4</v>
      </c>
      <c r="K27" s="11"/>
    </row>
    <row r="28" spans="1:11" ht="12.75">
      <c r="A28" t="str">
        <f>Index!A33</f>
        <v>Hungary</v>
      </c>
      <c r="B28" t="s">
        <v>16</v>
      </c>
      <c r="C28" s="12">
        <v>2.5435</v>
      </c>
      <c r="D28">
        <v>205.62</v>
      </c>
      <c r="E28" s="11">
        <f t="shared" si="0"/>
        <v>-0.15216666666666667</v>
      </c>
      <c r="F28">
        <v>174.33</v>
      </c>
      <c r="K28" s="11"/>
    </row>
    <row r="29" spans="1:11" ht="12.75">
      <c r="A29" t="str">
        <f>Index!A34</f>
        <v>Iceland</v>
      </c>
      <c r="C29" s="12"/>
      <c r="E29" s="11" t="e">
        <f t="shared" si="0"/>
        <v>#N/A</v>
      </c>
      <c r="K29" s="11"/>
    </row>
    <row r="30" spans="1:11" ht="12.75">
      <c r="A30" t="str">
        <f>Index!A35</f>
        <v>Indonesia</v>
      </c>
      <c r="B30" t="s">
        <v>18</v>
      </c>
      <c r="C30" s="12">
        <v>1.4224</v>
      </c>
      <c r="D30">
        <v>10226</v>
      </c>
      <c r="E30" s="11">
        <f t="shared" si="0"/>
        <v>-0.5258666666666667</v>
      </c>
      <c r="F30">
        <v>4848.33</v>
      </c>
      <c r="K30" s="11"/>
    </row>
    <row r="31" spans="1:11" ht="12.75">
      <c r="A31" t="str">
        <f>Index!A36</f>
        <v>Jamaica</v>
      </c>
      <c r="C31" s="12"/>
      <c r="E31" s="11" t="e">
        <f t="shared" si="0"/>
        <v>#N/A</v>
      </c>
      <c r="K31" s="11"/>
    </row>
    <row r="32" spans="1:11" ht="12.75">
      <c r="A32" t="str">
        <f>Index!A37</f>
        <v>Japan</v>
      </c>
      <c r="B32" t="s">
        <v>20</v>
      </c>
      <c r="C32" s="12">
        <v>2.3173</v>
      </c>
      <c r="D32">
        <v>112.2</v>
      </c>
      <c r="E32" s="11">
        <f t="shared" si="0"/>
        <v>-0.2275666666666667</v>
      </c>
      <c r="F32">
        <v>86.7</v>
      </c>
      <c r="K32" s="11"/>
    </row>
    <row r="33" spans="1:11" ht="12.75">
      <c r="A33" t="str">
        <f>Index!A38</f>
        <v>Jordan</v>
      </c>
      <c r="C33" s="12"/>
      <c r="E33" s="11" t="e">
        <f t="shared" si="0"/>
        <v>#N/A</v>
      </c>
      <c r="K33" s="11"/>
    </row>
    <row r="34" spans="1:11" ht="12.75">
      <c r="A34" t="str">
        <f>Index!A39</f>
        <v>Latvia</v>
      </c>
      <c r="C34" s="12"/>
      <c r="E34" s="11" t="e">
        <f t="shared" si="0"/>
        <v>#N/A</v>
      </c>
      <c r="K34" s="11"/>
    </row>
    <row r="35" spans="1:11" ht="12.75">
      <c r="A35" t="str">
        <f>Index!A40</f>
        <v>Lebanon</v>
      </c>
      <c r="C35" s="12"/>
      <c r="E35" s="11" t="e">
        <f t="shared" si="0"/>
        <v>#N/A</v>
      </c>
      <c r="K35" s="11"/>
    </row>
    <row r="36" spans="1:11" ht="12.75">
      <c r="A36" t="str">
        <f>Index!A41</f>
        <v>Lithuania</v>
      </c>
      <c r="C36" s="12"/>
      <c r="E36" s="11" t="e">
        <f t="shared" si="0"/>
        <v>#N/A</v>
      </c>
      <c r="K36" s="11"/>
    </row>
    <row r="37" spans="1:11" ht="12.75">
      <c r="A37" t="str">
        <f>Index!A42</f>
        <v>Macau</v>
      </c>
      <c r="C37" s="12"/>
      <c r="E37" s="11" t="e">
        <f t="shared" si="0"/>
        <v>#N/A</v>
      </c>
      <c r="K37" s="11"/>
    </row>
    <row r="38" spans="1:11" ht="12.75">
      <c r="A38" t="str">
        <f>Index!A43</f>
        <v>Macedonia</v>
      </c>
      <c r="C38" s="12"/>
      <c r="E38" s="11" t="e">
        <f t="shared" si="0"/>
        <v>#N/A</v>
      </c>
      <c r="K38" s="11"/>
    </row>
    <row r="39" spans="1:11" ht="12.75">
      <c r="A39" t="str">
        <f>Index!A44</f>
        <v>Malaysia</v>
      </c>
      <c r="B39" t="s">
        <v>22</v>
      </c>
      <c r="C39" s="12">
        <v>1.3535</v>
      </c>
      <c r="D39">
        <v>3.7679</v>
      </c>
      <c r="E39" s="11">
        <f t="shared" si="0"/>
        <v>-0.5488333333333333</v>
      </c>
      <c r="F39">
        <v>1.7</v>
      </c>
      <c r="K39" s="11"/>
    </row>
    <row r="40" spans="1:11" ht="12.75">
      <c r="A40" t="str">
        <f>Index!A45</f>
        <v>Mexico</v>
      </c>
      <c r="B40" t="s">
        <v>24</v>
      </c>
      <c r="C40" s="12">
        <v>2.2047</v>
      </c>
      <c r="D40">
        <v>10.886</v>
      </c>
      <c r="E40" s="11">
        <f t="shared" si="0"/>
        <v>-0.2651</v>
      </c>
      <c r="F40">
        <v>8</v>
      </c>
      <c r="K40" s="11"/>
    </row>
    <row r="41" spans="1:11" ht="12.75">
      <c r="A41" t="str">
        <f>Index!A46</f>
        <v>Moldava</v>
      </c>
      <c r="C41" s="12"/>
      <c r="E41" s="11" t="e">
        <f t="shared" si="0"/>
        <v>#N/A</v>
      </c>
      <c r="K41" s="11"/>
    </row>
    <row r="42" spans="1:11" ht="12.75">
      <c r="A42" t="str">
        <f>Index!A47</f>
        <v>Morocco</v>
      </c>
      <c r="C42" s="12"/>
      <c r="E42" s="11" t="e">
        <f t="shared" si="0"/>
        <v>#N/A</v>
      </c>
      <c r="K42" s="11"/>
    </row>
    <row r="43" spans="1:11" ht="12.75">
      <c r="A43" t="str">
        <f>Index!A48</f>
        <v>New Zealand</v>
      </c>
      <c r="B43" t="s">
        <v>26</v>
      </c>
      <c r="C43" s="12">
        <v>3.0871</v>
      </c>
      <c r="D43">
        <v>1.4577</v>
      </c>
      <c r="E43" s="11">
        <f t="shared" si="0"/>
        <v>0.029033333333333244</v>
      </c>
      <c r="F43">
        <v>1.5</v>
      </c>
      <c r="K43" s="11"/>
    </row>
    <row r="44" spans="1:11" ht="12.75">
      <c r="A44" t="str">
        <f>Index!A49</f>
        <v>Nicaragua</v>
      </c>
      <c r="C44" s="12"/>
      <c r="E44" s="11" t="e">
        <f t="shared" si="0"/>
        <v>#N/A</v>
      </c>
      <c r="K44" s="11"/>
    </row>
    <row r="45" spans="1:11" ht="12.75">
      <c r="A45" t="str">
        <f>Index!A50</f>
        <v>Norway</v>
      </c>
      <c r="C45" s="12"/>
      <c r="E45" s="11" t="e">
        <f t="shared" si="0"/>
        <v>#N/A</v>
      </c>
      <c r="K45" s="11"/>
    </row>
    <row r="46" spans="1:11" ht="12.75">
      <c r="A46" t="str">
        <f>Index!A51</f>
        <v>Pakistan</v>
      </c>
      <c r="C46" s="12"/>
      <c r="E46" s="11" t="e">
        <f t="shared" si="0"/>
        <v>#N/A</v>
      </c>
      <c r="K46" s="11"/>
    </row>
    <row r="47" spans="1:11" ht="12.75">
      <c r="A47" t="str">
        <f>Index!A52</f>
        <v>Paraguay</v>
      </c>
      <c r="C47" s="12"/>
      <c r="E47" s="11" t="e">
        <f t="shared" si="0"/>
        <v>#N/A</v>
      </c>
      <c r="K47" s="11"/>
    </row>
    <row r="48" spans="1:11" ht="12.75">
      <c r="A48" t="str">
        <f>Index!A53</f>
        <v>Peru</v>
      </c>
      <c r="C48" s="12"/>
      <c r="E48" s="11" t="e">
        <f t="shared" si="0"/>
        <v>#N/A</v>
      </c>
      <c r="K48" s="11"/>
    </row>
    <row r="49" spans="1:11" ht="12.75">
      <c r="A49" t="str">
        <f>Index!A54</f>
        <v>Phillipines</v>
      </c>
      <c r="C49" s="12"/>
      <c r="E49" s="11" t="e">
        <f t="shared" si="0"/>
        <v>#N/A</v>
      </c>
      <c r="K49" s="11"/>
    </row>
    <row r="50" spans="1:11" ht="12.75">
      <c r="A50" t="str">
        <f>Index!A55</f>
        <v>Poland</v>
      </c>
      <c r="B50" t="s">
        <v>28</v>
      </c>
      <c r="C50" s="12">
        <v>1.9657</v>
      </c>
      <c r="D50">
        <v>3.2558</v>
      </c>
      <c r="E50" s="11">
        <f t="shared" si="0"/>
        <v>-0.34476666666666667</v>
      </c>
      <c r="F50">
        <v>2.13</v>
      </c>
      <c r="K50" s="11"/>
    </row>
    <row r="51" spans="1:11" ht="12.75">
      <c r="A51" t="str">
        <f>Index!A56</f>
        <v>Qatar</v>
      </c>
      <c r="C51" s="12"/>
      <c r="E51" s="11" t="e">
        <f t="shared" si="0"/>
        <v>#N/A</v>
      </c>
      <c r="K51" s="11"/>
    </row>
    <row r="52" spans="1:11" ht="12.75">
      <c r="A52" t="str">
        <f>Index!A57</f>
        <v>Russia</v>
      </c>
      <c r="B52" t="s">
        <v>30</v>
      </c>
      <c r="C52" s="12">
        <v>1.4531</v>
      </c>
      <c r="D52">
        <v>28.56</v>
      </c>
      <c r="E52" s="11">
        <f t="shared" si="0"/>
        <v>-0.5156333333333334</v>
      </c>
      <c r="F52">
        <v>13.83</v>
      </c>
      <c r="K52" s="11"/>
    </row>
    <row r="53" spans="1:11" ht="12.75">
      <c r="A53" t="str">
        <f>Index!A58</f>
        <v>Saudi Arabia</v>
      </c>
      <c r="C53" s="12"/>
      <c r="E53" s="11" t="e">
        <f t="shared" si="0"/>
        <v>#N/A</v>
      </c>
      <c r="K53" s="11"/>
    </row>
    <row r="54" spans="1:11" ht="12.75">
      <c r="A54" t="str">
        <f>Index!A59</f>
        <v>Serbia</v>
      </c>
      <c r="C54" s="12"/>
      <c r="E54" s="11" t="e">
        <f t="shared" si="0"/>
        <v>#N/A</v>
      </c>
      <c r="K54" s="11"/>
    </row>
    <row r="55" spans="1:11" ht="12.75">
      <c r="A55" t="str">
        <f>Index!A60</f>
        <v>Singapore</v>
      </c>
      <c r="B55" t="s">
        <v>32</v>
      </c>
      <c r="C55" s="12">
        <v>2.1317</v>
      </c>
      <c r="D55">
        <v>1.6888</v>
      </c>
      <c r="E55" s="11">
        <f t="shared" si="0"/>
        <v>-0.2894333333333333</v>
      </c>
      <c r="F55">
        <v>1.2</v>
      </c>
      <c r="K55" s="11"/>
    </row>
    <row r="56" spans="1:11" ht="12.75">
      <c r="A56" t="str">
        <f>Index!A61</f>
        <v>Slovakia</v>
      </c>
      <c r="C56" s="12"/>
      <c r="E56" s="11" t="e">
        <f t="shared" si="0"/>
        <v>#N/A</v>
      </c>
      <c r="K56" s="11"/>
    </row>
    <row r="57" spans="1:11" ht="12.75">
      <c r="A57" t="str">
        <f>Index!A62</f>
        <v>Slovenia</v>
      </c>
      <c r="C57" s="12"/>
      <c r="E57" s="11" t="e">
        <f t="shared" si="0"/>
        <v>#N/A</v>
      </c>
      <c r="K57" s="11"/>
    </row>
    <row r="58" spans="1:11" ht="12.75">
      <c r="A58" t="str">
        <f>Index!A63</f>
        <v>South Africa</v>
      </c>
      <c r="B58" t="s">
        <v>34</v>
      </c>
      <c r="C58" s="12">
        <v>2.1987</v>
      </c>
      <c r="D58">
        <v>6.39</v>
      </c>
      <c r="E58" s="11">
        <f t="shared" si="0"/>
        <v>-0.2671</v>
      </c>
      <c r="F58">
        <v>4.68</v>
      </c>
      <c r="K58" s="11"/>
    </row>
    <row r="59" spans="1:11" ht="12.75">
      <c r="A59" t="str">
        <f>Index!A64</f>
        <v>South Korea</v>
      </c>
      <c r="B59" t="s">
        <v>36</v>
      </c>
      <c r="C59" s="12">
        <v>2.4171</v>
      </c>
      <c r="D59">
        <v>1034.3</v>
      </c>
      <c r="E59" s="11">
        <f t="shared" si="0"/>
        <v>-0.19430000000000003</v>
      </c>
      <c r="F59">
        <v>833</v>
      </c>
      <c r="K59" s="11"/>
    </row>
    <row r="60" spans="1:11" ht="12.75">
      <c r="A60" t="str">
        <f>Index!A65</f>
        <v>Sri Lanka</v>
      </c>
      <c r="C60" s="12"/>
      <c r="E60" s="11" t="e">
        <f t="shared" si="0"/>
        <v>#N/A</v>
      </c>
      <c r="K60" s="11"/>
    </row>
    <row r="61" spans="1:11" ht="12.75">
      <c r="A61" t="str">
        <f>Index!A66</f>
        <v>Sweden</v>
      </c>
      <c r="B61" t="s">
        <v>38</v>
      </c>
      <c r="C61" s="12">
        <v>3.854</v>
      </c>
      <c r="D61">
        <v>7.7842</v>
      </c>
      <c r="E61" s="11">
        <f t="shared" si="0"/>
        <v>0.2846666666666666</v>
      </c>
      <c r="F61">
        <v>10</v>
      </c>
      <c r="K61" s="11"/>
    </row>
    <row r="62" spans="1:11" ht="12.75">
      <c r="A62" t="str">
        <f>Index!A67</f>
        <v>Switzerland</v>
      </c>
      <c r="B62" t="s">
        <v>40</v>
      </c>
      <c r="C62" s="12">
        <v>4.8321</v>
      </c>
      <c r="D62">
        <v>1.2893</v>
      </c>
      <c r="E62" s="11">
        <f t="shared" si="0"/>
        <v>0.6106999999999998</v>
      </c>
      <c r="F62">
        <v>2.08</v>
      </c>
      <c r="K62" s="11"/>
    </row>
    <row r="63" spans="1:11" ht="12.75">
      <c r="A63" t="str">
        <f>Index!A68</f>
        <v>Taiwan</v>
      </c>
      <c r="B63" t="s">
        <v>42</v>
      </c>
      <c r="C63" s="12">
        <v>2.2601</v>
      </c>
      <c r="D63">
        <v>33.295</v>
      </c>
      <c r="E63" s="11">
        <f t="shared" si="0"/>
        <v>-0.24663333333333337</v>
      </c>
      <c r="F63">
        <v>25.08</v>
      </c>
      <c r="K63" s="11"/>
    </row>
    <row r="64" spans="1:11" ht="12.75">
      <c r="A64" t="str">
        <f>Index!A69</f>
        <v>Thailand</v>
      </c>
      <c r="B64" t="s">
        <v>44</v>
      </c>
      <c r="C64" s="12">
        <v>1.454</v>
      </c>
      <c r="D64">
        <v>41.266</v>
      </c>
      <c r="E64" s="11">
        <f t="shared" si="0"/>
        <v>-0.5153333333333334</v>
      </c>
      <c r="F64">
        <v>20</v>
      </c>
      <c r="K64" s="11"/>
    </row>
    <row r="65" spans="1:11" ht="12.75">
      <c r="A65" t="str">
        <f>Index!A70</f>
        <v>Turkey</v>
      </c>
      <c r="C65" s="12"/>
      <c r="E65" s="11" t="e">
        <f t="shared" si="0"/>
        <v>#N/A</v>
      </c>
      <c r="K65" s="11"/>
    </row>
    <row r="66" spans="1:11" ht="12.75">
      <c r="A66" t="str">
        <f>Index!A71</f>
        <v>Ukraine</v>
      </c>
      <c r="C66" s="12"/>
      <c r="E66" s="11" t="e">
        <f t="shared" si="0"/>
        <v>#N/A</v>
      </c>
      <c r="K66" s="11"/>
    </row>
    <row r="67" spans="1:11" ht="12.75">
      <c r="A67" t="str">
        <f>Index!A72</f>
        <v>UAE</v>
      </c>
      <c r="C67" s="12"/>
      <c r="E67" s="11" t="e">
        <f t="shared" si="0"/>
        <v>#N/A</v>
      </c>
      <c r="K67" s="11"/>
    </row>
    <row r="68" spans="1:11" ht="12.75">
      <c r="A68" t="str">
        <f>Index!A73</f>
        <v>Uruguay</v>
      </c>
      <c r="C68" s="12"/>
      <c r="E68" s="11" t="e">
        <f t="shared" si="0"/>
        <v>#N/A</v>
      </c>
      <c r="K68" s="11"/>
    </row>
    <row r="69" spans="1:11" ht="12.75">
      <c r="A69" t="str">
        <f>Index!A74</f>
        <v>Venezuela</v>
      </c>
      <c r="C69" s="12"/>
      <c r="E69" s="11" t="e">
        <f>IF(ISNUMBER(C69),(C69/$C$4)-1,NA())</f>
        <v>#N/A</v>
      </c>
      <c r="K69" s="11"/>
    </row>
    <row r="70" spans="1:11" ht="12.75">
      <c r="A70">
        <f>Index!A75</f>
        <v>0</v>
      </c>
      <c r="C70" s="12"/>
      <c r="K70" s="11"/>
    </row>
    <row r="71" spans="1:11" ht="12.75">
      <c r="A71">
        <f>Index!A76</f>
        <v>0</v>
      </c>
      <c r="C71" s="12"/>
      <c r="K71" s="11"/>
    </row>
    <row r="72" spans="1:11" ht="12.75">
      <c r="A72">
        <f>Index!A77</f>
        <v>0</v>
      </c>
      <c r="C72" s="12"/>
      <c r="K72" s="11"/>
    </row>
    <row r="73" spans="1:11" ht="12.75">
      <c r="A73">
        <f>Index!A78</f>
        <v>0</v>
      </c>
      <c r="C73" s="12"/>
      <c r="K73" s="11"/>
    </row>
    <row r="74" spans="1:11" ht="12.75">
      <c r="A74">
        <f>Index!A79</f>
        <v>0</v>
      </c>
      <c r="C74" s="12"/>
      <c r="K74" s="11"/>
    </row>
    <row r="75" spans="1:11" ht="12.75">
      <c r="A75">
        <f>Index!A80</f>
        <v>0</v>
      </c>
      <c r="C75" s="12"/>
      <c r="K75" s="11"/>
    </row>
    <row r="76" spans="1:11" ht="12.75">
      <c r="A76">
        <f>Index!A81</f>
        <v>0</v>
      </c>
      <c r="C76" s="12"/>
      <c r="K76" s="11"/>
    </row>
    <row r="77" spans="1:11" ht="12.75">
      <c r="A77">
        <f>Index!A82</f>
        <v>0</v>
      </c>
      <c r="C77" s="12"/>
      <c r="K77" s="11"/>
    </row>
    <row r="78" spans="1:11" ht="12.75">
      <c r="A78">
        <f>Index!A83</f>
        <v>0</v>
      </c>
      <c r="C78" s="12"/>
      <c r="K78" s="11"/>
    </row>
    <row r="79" spans="1:11" ht="12.75">
      <c r="A79">
        <f>Index!A84</f>
        <v>0</v>
      </c>
      <c r="C79" s="12"/>
      <c r="K79" s="11"/>
    </row>
    <row r="80" spans="1:11" ht="12.75">
      <c r="A80">
        <f>Index!A85</f>
        <v>0</v>
      </c>
      <c r="C80" s="12"/>
      <c r="K80" s="11"/>
    </row>
    <row r="81" spans="1:11" ht="12.75">
      <c r="A81">
        <f>Index!A86</f>
        <v>0</v>
      </c>
      <c r="C81" s="12"/>
      <c r="K81" s="11"/>
    </row>
    <row r="82" spans="1:11" ht="12.75">
      <c r="A82">
        <f>Index!A87</f>
        <v>0</v>
      </c>
      <c r="C82" s="12"/>
      <c r="K82" s="11"/>
    </row>
    <row r="83" spans="1:11" ht="12.75">
      <c r="A83">
        <f>Index!A88</f>
        <v>0</v>
      </c>
      <c r="C83" s="12"/>
      <c r="K83" s="11"/>
    </row>
    <row r="84" spans="1:11" ht="12.75">
      <c r="A84">
        <f>Index!A89</f>
        <v>0</v>
      </c>
      <c r="C84" s="12"/>
      <c r="K84" s="11"/>
    </row>
    <row r="85" spans="1:11" ht="12.75">
      <c r="A85">
        <f>Index!A90</f>
        <v>0</v>
      </c>
      <c r="C85" s="12"/>
      <c r="K85" s="11"/>
    </row>
    <row r="86" spans="1:11" ht="12.75">
      <c r="A86">
        <f>Index!A91</f>
        <v>0</v>
      </c>
      <c r="C86" s="12"/>
      <c r="K86" s="11"/>
    </row>
    <row r="87" spans="1:11" ht="12.75">
      <c r="A87">
        <f>Index!A92</f>
        <v>0</v>
      </c>
      <c r="C87" s="12"/>
      <c r="K87" s="11"/>
    </row>
    <row r="88" spans="1:11" ht="12.75">
      <c r="A88">
        <f>Index!A93</f>
        <v>0</v>
      </c>
      <c r="C88" s="12"/>
      <c r="K88" s="11"/>
    </row>
    <row r="89" spans="1:11" ht="12.75">
      <c r="A89">
        <f>Index!A94</f>
        <v>0</v>
      </c>
      <c r="C89" s="12"/>
      <c r="K89" s="11"/>
    </row>
    <row r="90" spans="1:11" ht="12.75">
      <c r="A90">
        <f>Index!A95</f>
        <v>0</v>
      </c>
      <c r="C90" s="12"/>
      <c r="K90" s="11"/>
    </row>
    <row r="91" spans="1:11" ht="12.75">
      <c r="A91">
        <f>Index!A96</f>
        <v>0</v>
      </c>
      <c r="C91" s="12"/>
      <c r="K91" s="11"/>
    </row>
    <row r="92" spans="1:11" ht="12.75">
      <c r="A92">
        <f>Index!A97</f>
        <v>0</v>
      </c>
      <c r="C92" s="12"/>
      <c r="K92" s="11"/>
    </row>
    <row r="93" spans="1:11" ht="12.75">
      <c r="A93">
        <f>Index!A98</f>
        <v>0</v>
      </c>
      <c r="C93" s="12"/>
      <c r="K93" s="11"/>
    </row>
    <row r="94" spans="1:11" ht="12.75">
      <c r="A94">
        <f>Index!A99</f>
        <v>0</v>
      </c>
      <c r="C94" s="12"/>
      <c r="K94" s="11"/>
    </row>
    <row r="95" spans="1:11" ht="12.75">
      <c r="A95">
        <f>Index!A100</f>
        <v>0</v>
      </c>
      <c r="C95" s="12"/>
      <c r="K95" s="11"/>
    </row>
    <row r="96" ht="12.75">
      <c r="A96" t="str">
        <f>Index!A101</f>
        <v>How to read this table:</v>
      </c>
    </row>
    <row r="97" ht="12.75">
      <c r="A97" t="str">
        <f>Index!A102</f>
        <v>In this case, the goods is the Big Mac. For example, if a BigMac costs €2.75 in the countries that use Euro and costs $2.65 in US, then the PPP exchange rate would be 2.75/2.65 = 1.0377.</v>
      </c>
    </row>
    <row r="98" ht="12.75">
      <c r="A98" t="str">
        <f>Index!A103</f>
        <v>If the actual exchange rate is lower, then the BigMac theory says that you should expect the value of the Euro to go up until it reaches the PPP exchange rate. If the actual exchange rate is higher, then the BigMac theory says that you should expect the value of the Euro to go down until it reaches the PPP exchange rate.</v>
      </c>
    </row>
  </sheetData>
  <mergeCells count="4">
    <mergeCell ref="A1:A3"/>
    <mergeCell ref="B1:C2"/>
    <mergeCell ref="E1:E3"/>
    <mergeCell ref="F1:F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0"/>
  <sheetViews>
    <sheetView workbookViewId="0" topLeftCell="A33">
      <selection activeCell="C44" sqref="C44"/>
    </sheetView>
  </sheetViews>
  <sheetFormatPr defaultColWidth="9.140625" defaultRowHeight="12.75"/>
  <cols>
    <col min="1" max="1" width="11.28125" style="0" bestFit="1" customWidth="1"/>
    <col min="2" max="2" width="11.57421875" style="0" customWidth="1"/>
    <col min="3" max="3" width="9.7109375" style="0" customWidth="1"/>
  </cols>
  <sheetData>
    <row r="1" spans="1:6" ht="12.75">
      <c r="A1" s="36" t="s">
        <v>45</v>
      </c>
      <c r="B1" s="39" t="s">
        <v>46</v>
      </c>
      <c r="C1" s="40"/>
      <c r="D1" s="1" t="s">
        <v>47</v>
      </c>
      <c r="E1" s="43" t="s">
        <v>50</v>
      </c>
      <c r="F1" s="43" t="s">
        <v>51</v>
      </c>
    </row>
    <row r="2" spans="1:6" ht="16.5">
      <c r="A2" s="37"/>
      <c r="B2" s="41"/>
      <c r="C2" s="42"/>
      <c r="D2" s="2" t="s">
        <v>48</v>
      </c>
      <c r="E2" s="44"/>
      <c r="F2" s="44"/>
    </row>
    <row r="3" spans="1:6" ht="30.75">
      <c r="A3" s="38"/>
      <c r="B3" s="4" t="s">
        <v>52</v>
      </c>
      <c r="C3" s="5" t="s">
        <v>53</v>
      </c>
      <c r="D3" s="3" t="s">
        <v>49</v>
      </c>
      <c r="E3" s="45"/>
      <c r="F3" s="45"/>
    </row>
    <row r="4" spans="1:5" ht="12.75">
      <c r="A4" t="str">
        <f>Index!A9</f>
        <v>United States</v>
      </c>
      <c r="C4" s="12">
        <v>2.9</v>
      </c>
      <c r="E4" s="11">
        <f>IF(ISNUMBER(C4),(C4/$C$4)-1,NA())</f>
        <v>0</v>
      </c>
    </row>
    <row r="5" spans="1:6" ht="12.75">
      <c r="A5" t="str">
        <f>Index!A10</f>
        <v>Aruba</v>
      </c>
      <c r="C5" s="12">
        <v>2.29</v>
      </c>
      <c r="E5" s="11">
        <f aca="true" t="shared" si="0" ref="E5:E68">IF(ISNUMBER(C5),(C5/$C$4)-1,NA())</f>
        <v>-0.21034482758620687</v>
      </c>
      <c r="F5">
        <v>1.41</v>
      </c>
    </row>
    <row r="6" spans="1:6" ht="12.75">
      <c r="A6" t="str">
        <f>Index!A11</f>
        <v>Argentina</v>
      </c>
      <c r="C6" s="12">
        <v>1.48</v>
      </c>
      <c r="E6" s="11">
        <f t="shared" si="0"/>
        <v>-0.4896551724137931</v>
      </c>
      <c r="F6">
        <v>1.5</v>
      </c>
    </row>
    <row r="7" spans="1:6" ht="12.75">
      <c r="A7" t="str">
        <f>Index!A12</f>
        <v>Australia</v>
      </c>
      <c r="C7" s="12">
        <v>2.27</v>
      </c>
      <c r="E7" s="11">
        <f t="shared" si="0"/>
        <v>-0.21724137931034482</v>
      </c>
      <c r="F7">
        <v>1.12</v>
      </c>
    </row>
    <row r="8" spans="1:6" ht="12.75">
      <c r="A8" t="str">
        <f>Index!A13</f>
        <v>Bulgaria</v>
      </c>
      <c r="C8" s="12">
        <v>1.85</v>
      </c>
      <c r="E8" s="11">
        <f t="shared" si="0"/>
        <v>-0.3620689655172413</v>
      </c>
      <c r="F8">
        <v>1.03</v>
      </c>
    </row>
    <row r="9" spans="1:6" ht="12.75">
      <c r="A9" t="str">
        <f>Index!A14</f>
        <v>Brazil</v>
      </c>
      <c r="C9" s="12">
        <v>1.7</v>
      </c>
      <c r="E9" s="11">
        <f t="shared" si="0"/>
        <v>-0.4137931034482759</v>
      </c>
      <c r="F9">
        <v>1.86</v>
      </c>
    </row>
    <row r="10" spans="1:6" ht="12.75">
      <c r="A10" t="str">
        <f>Index!A15</f>
        <v>Britain</v>
      </c>
      <c r="C10" s="12">
        <v>3.37</v>
      </c>
      <c r="E10" s="11">
        <f t="shared" si="0"/>
        <v>0.16206896551724137</v>
      </c>
      <c r="F10">
        <v>1.54</v>
      </c>
    </row>
    <row r="11" spans="1:6" ht="12.75">
      <c r="A11" t="str">
        <f>Index!A16</f>
        <v>Canada</v>
      </c>
      <c r="C11" s="12">
        <v>2.33</v>
      </c>
      <c r="E11" s="11">
        <f t="shared" si="0"/>
        <v>-0.19655172413793098</v>
      </c>
      <c r="F11">
        <v>1.1</v>
      </c>
    </row>
    <row r="12" spans="1:6" ht="12.75">
      <c r="A12" t="str">
        <f>Index!A17</f>
        <v>Columbia</v>
      </c>
      <c r="C12" s="12">
        <v>2.35</v>
      </c>
      <c r="E12" s="11">
        <f t="shared" si="0"/>
        <v>-0.18965517241379304</v>
      </c>
      <c r="F12">
        <v>2241</v>
      </c>
    </row>
    <row r="13" spans="1:6" ht="12.75">
      <c r="A13" t="str">
        <f>Index!A18</f>
        <v>Costa Rica</v>
      </c>
      <c r="C13" s="12">
        <v>2.61</v>
      </c>
      <c r="E13" s="11">
        <f t="shared" si="0"/>
        <v>-0.09999999999999998</v>
      </c>
      <c r="F13">
        <v>390</v>
      </c>
    </row>
    <row r="14" spans="1:6" ht="12.75">
      <c r="A14" t="str">
        <f>Index!A19</f>
        <v>Croatia</v>
      </c>
      <c r="C14" s="12">
        <v>2.42</v>
      </c>
      <c r="E14" s="11">
        <f t="shared" si="0"/>
        <v>-0.16551724137931034</v>
      </c>
      <c r="F14">
        <v>5.14</v>
      </c>
    </row>
    <row r="15" spans="1:6" ht="12.75">
      <c r="A15" t="str">
        <f>Index!A20</f>
        <v>Chile</v>
      </c>
      <c r="C15" s="12">
        <v>2.18</v>
      </c>
      <c r="E15" s="11">
        <f t="shared" si="0"/>
        <v>-0.24827586206896546</v>
      </c>
      <c r="F15">
        <v>483</v>
      </c>
    </row>
    <row r="16" spans="1:6" ht="12.75">
      <c r="A16" t="str">
        <f>Index!A21</f>
        <v>China</v>
      </c>
      <c r="C16" s="12">
        <v>1.26</v>
      </c>
      <c r="E16" s="11">
        <f t="shared" si="0"/>
        <v>-0.5655172413793104</v>
      </c>
      <c r="F16">
        <v>3.59</v>
      </c>
    </row>
    <row r="17" spans="1:6" ht="12.75">
      <c r="A17" t="str">
        <f>Index!A22</f>
        <v>Czech Rep.</v>
      </c>
      <c r="C17" s="12">
        <v>2.13</v>
      </c>
      <c r="E17" s="11">
        <f t="shared" si="0"/>
        <v>-0.2655172413793103</v>
      </c>
      <c r="F17">
        <v>19.5</v>
      </c>
    </row>
    <row r="18" spans="1:6" ht="12.75">
      <c r="A18" t="str">
        <f>Index!A23</f>
        <v>Denmark</v>
      </c>
      <c r="C18" s="12">
        <v>4.45</v>
      </c>
      <c r="E18" s="11">
        <f t="shared" si="0"/>
        <v>0.5344827586206897</v>
      </c>
      <c r="F18">
        <v>9.57</v>
      </c>
    </row>
    <row r="19" spans="1:6" ht="12.75">
      <c r="A19" t="str">
        <f>Index!A24</f>
        <v>Dominican Rep</v>
      </c>
      <c r="C19" s="12">
        <v>1.32</v>
      </c>
      <c r="E19" s="11">
        <f t="shared" si="0"/>
        <v>-0.5448275862068965</v>
      </c>
      <c r="F19">
        <v>20.7</v>
      </c>
    </row>
    <row r="20" spans="1:6" ht="12.75">
      <c r="A20" t="str">
        <f>Index!A25</f>
        <v>Egypt</v>
      </c>
      <c r="C20" s="12">
        <v>1.62</v>
      </c>
      <c r="E20" s="11">
        <f t="shared" si="0"/>
        <v>-0.4413793103448276</v>
      </c>
      <c r="F20">
        <v>3.45</v>
      </c>
    </row>
    <row r="21" spans="1:6" ht="12.75">
      <c r="A21" t="str">
        <f>Index!A26</f>
        <v>Estonia</v>
      </c>
      <c r="C21" s="12">
        <v>2.27</v>
      </c>
      <c r="E21" s="11">
        <f t="shared" si="0"/>
        <v>-0.21724137931034482</v>
      </c>
      <c r="F21">
        <v>10.2</v>
      </c>
    </row>
    <row r="22" spans="1:6" ht="12.75">
      <c r="A22" t="str">
        <f>Index!A27</f>
        <v>Euro area</v>
      </c>
      <c r="C22" s="12">
        <v>3.28</v>
      </c>
      <c r="E22" s="11">
        <f t="shared" si="0"/>
        <v>0.13103448275862073</v>
      </c>
      <c r="F22">
        <v>1.06</v>
      </c>
    </row>
    <row r="23" spans="1:6" ht="12.75">
      <c r="A23" t="str">
        <f>Index!A28</f>
        <v>Fiji</v>
      </c>
      <c r="C23" s="12">
        <v>2.35</v>
      </c>
      <c r="E23" s="11">
        <f t="shared" si="0"/>
        <v>-0.18965517241379304</v>
      </c>
      <c r="F23">
        <v>1047</v>
      </c>
    </row>
    <row r="24" spans="1:6" ht="12.75">
      <c r="A24" t="str">
        <f>Index!A29</f>
        <v>Georgia</v>
      </c>
      <c r="C24" s="12">
        <v>1.9</v>
      </c>
      <c r="E24" s="11">
        <f t="shared" si="0"/>
        <v>-0.3448275862068966</v>
      </c>
      <c r="F24">
        <v>1.26</v>
      </c>
    </row>
    <row r="25" spans="1:6" ht="12.75">
      <c r="A25" t="str">
        <f>Index!A30</f>
        <v>Guatemala</v>
      </c>
      <c r="C25" s="12">
        <v>2.01</v>
      </c>
      <c r="E25" s="11">
        <f t="shared" si="0"/>
        <v>-0.306896551724138</v>
      </c>
      <c r="F25">
        <v>5.52</v>
      </c>
    </row>
    <row r="26" spans="1:6" ht="12.75">
      <c r="A26" t="str">
        <f>Index!A31</f>
        <v>Honduras</v>
      </c>
      <c r="C26" s="12">
        <v>1.98</v>
      </c>
      <c r="E26" s="11">
        <f t="shared" si="0"/>
        <v>-0.3172413793103448</v>
      </c>
      <c r="F26">
        <v>12.4</v>
      </c>
    </row>
    <row r="27" spans="1:6" ht="12.75">
      <c r="A27" t="str">
        <f>Index!A32</f>
        <v>Hong Kong</v>
      </c>
      <c r="C27" s="12">
        <v>1.54</v>
      </c>
      <c r="E27" s="11">
        <f t="shared" si="0"/>
        <v>-0.46896551724137925</v>
      </c>
      <c r="F27">
        <v>4.14</v>
      </c>
    </row>
    <row r="28" spans="1:6" ht="12.75">
      <c r="A28" t="str">
        <f>Index!A33</f>
        <v>Hungary</v>
      </c>
      <c r="C28" s="12">
        <v>2.52</v>
      </c>
      <c r="E28" s="11">
        <f t="shared" si="0"/>
        <v>-0.13103448275862062</v>
      </c>
      <c r="F28">
        <v>183</v>
      </c>
    </row>
    <row r="29" spans="1:6" ht="12.75">
      <c r="A29" t="str">
        <f>Index!A34</f>
        <v>Iceland</v>
      </c>
      <c r="C29" s="12">
        <v>6.01</v>
      </c>
      <c r="E29" s="11">
        <f t="shared" si="0"/>
        <v>1.0724137931034483</v>
      </c>
      <c r="F29">
        <v>151</v>
      </c>
    </row>
    <row r="30" spans="1:6" ht="12.75">
      <c r="A30" t="str">
        <f>Index!A35</f>
        <v>Indonesia</v>
      </c>
      <c r="C30" s="12">
        <v>1.77</v>
      </c>
      <c r="E30" s="11">
        <f t="shared" si="0"/>
        <v>-0.3896551724137931</v>
      </c>
      <c r="F30">
        <v>5552</v>
      </c>
    </row>
    <row r="31" spans="1:6" ht="12.75">
      <c r="A31" t="str">
        <f>Index!A36</f>
        <v>Jamaica</v>
      </c>
      <c r="C31" s="12">
        <v>1.88</v>
      </c>
      <c r="E31" s="11">
        <f t="shared" si="0"/>
        <v>-0.3517241379310345</v>
      </c>
      <c r="F31">
        <v>39</v>
      </c>
    </row>
    <row r="32" spans="1:6" ht="12.75">
      <c r="A32" t="str">
        <f>Index!A37</f>
        <v>Japan</v>
      </c>
      <c r="C32" s="12">
        <v>2.33</v>
      </c>
      <c r="E32" s="11">
        <f t="shared" si="0"/>
        <v>-0.19655172413793098</v>
      </c>
      <c r="F32">
        <v>90.3</v>
      </c>
    </row>
    <row r="33" spans="1:6" ht="12.75">
      <c r="A33" t="str">
        <f>Index!A38</f>
        <v>Jordan</v>
      </c>
      <c r="C33" s="12">
        <v>3.65</v>
      </c>
      <c r="E33" s="11">
        <f t="shared" si="0"/>
        <v>0.2586206896551724</v>
      </c>
      <c r="F33">
        <v>0.89</v>
      </c>
    </row>
    <row r="34" spans="1:6" ht="12.75">
      <c r="A34" t="str">
        <f>Index!A39</f>
        <v>Latvia</v>
      </c>
      <c r="C34" s="12">
        <v>2</v>
      </c>
      <c r="E34" s="11">
        <f t="shared" si="0"/>
        <v>-0.31034482758620685</v>
      </c>
      <c r="F34">
        <v>0.38</v>
      </c>
    </row>
    <row r="35" spans="1:6" ht="12.75">
      <c r="A35" t="str">
        <f>Index!A40</f>
        <v>Lebanon</v>
      </c>
      <c r="C35" s="12">
        <v>2.84</v>
      </c>
      <c r="E35" s="11">
        <f t="shared" si="0"/>
        <v>-0.020689655172413834</v>
      </c>
      <c r="F35">
        <v>1483</v>
      </c>
    </row>
    <row r="36" spans="1:6" ht="12.75">
      <c r="A36" t="str">
        <f>Index!A41</f>
        <v>Lithuania</v>
      </c>
      <c r="C36" s="12">
        <v>2.26</v>
      </c>
      <c r="E36" s="11">
        <f t="shared" si="0"/>
        <v>-0.2206896551724138</v>
      </c>
      <c r="F36">
        <v>2.24</v>
      </c>
    </row>
    <row r="37" spans="1:6" ht="12.75">
      <c r="A37" t="str">
        <f>Index!A42</f>
        <v>Macau</v>
      </c>
      <c r="C37" s="12">
        <v>1.4</v>
      </c>
      <c r="E37" s="11">
        <f t="shared" si="0"/>
        <v>-0.5172413793103449</v>
      </c>
      <c r="F37">
        <v>3.86</v>
      </c>
    </row>
    <row r="38" spans="1:6" ht="12.75">
      <c r="A38" t="str">
        <f>Index!A43</f>
        <v>Macedonia</v>
      </c>
      <c r="C38" s="12">
        <v>1.84</v>
      </c>
      <c r="E38" s="11">
        <f t="shared" si="0"/>
        <v>-0.3655172413793103</v>
      </c>
      <c r="F38">
        <v>32.8</v>
      </c>
    </row>
    <row r="39" spans="1:6" ht="12.75">
      <c r="A39" t="str">
        <f>Index!A44</f>
        <v>Malaysia</v>
      </c>
      <c r="C39" s="12">
        <v>1.33</v>
      </c>
      <c r="E39" s="11">
        <f t="shared" si="0"/>
        <v>-0.5413793103448276</v>
      </c>
      <c r="F39">
        <v>1.74</v>
      </c>
    </row>
    <row r="40" spans="1:6" ht="12.75">
      <c r="A40" t="str">
        <f>Index!A45</f>
        <v>Mexico</v>
      </c>
      <c r="C40" s="12">
        <v>2.08</v>
      </c>
      <c r="E40" s="11">
        <f t="shared" si="0"/>
        <v>-0.28275862068965507</v>
      </c>
      <c r="F40">
        <v>8.28</v>
      </c>
    </row>
    <row r="41" spans="1:5" ht="12.75">
      <c r="A41" t="str">
        <f>Index!A46</f>
        <v>Moldava</v>
      </c>
      <c r="C41" s="12"/>
      <c r="E41" s="11" t="e">
        <f t="shared" si="0"/>
        <v>#N/A</v>
      </c>
    </row>
    <row r="42" spans="1:6" ht="12.75">
      <c r="A42" t="str">
        <f>Index!A47</f>
        <v>Morocco</v>
      </c>
      <c r="C42" s="12">
        <v>0.26</v>
      </c>
      <c r="E42" s="11">
        <f t="shared" si="0"/>
        <v>-0.9103448275862069</v>
      </c>
      <c r="F42">
        <v>0.82</v>
      </c>
    </row>
    <row r="43" spans="1:6" ht="12.75">
      <c r="A43" t="str">
        <f>Index!A48</f>
        <v>New Zealand</v>
      </c>
      <c r="C43" s="12">
        <v>2.65</v>
      </c>
      <c r="E43" s="11">
        <f t="shared" si="0"/>
        <v>-0.08620689655172409</v>
      </c>
      <c r="F43">
        <v>1.5</v>
      </c>
    </row>
    <row r="44" spans="1:6" ht="12.75">
      <c r="A44" t="str">
        <f>Index!A49</f>
        <v>Nicaragua</v>
      </c>
      <c r="C44" s="12">
        <v>2.19</v>
      </c>
      <c r="E44" s="11">
        <f t="shared" si="0"/>
        <v>-0.2448275862068966</v>
      </c>
      <c r="F44">
        <v>11.9</v>
      </c>
    </row>
    <row r="45" spans="1:6" ht="12.75">
      <c r="A45" t="str">
        <f>Index!A50</f>
        <v>Norway</v>
      </c>
      <c r="C45" s="12">
        <v>5.18</v>
      </c>
      <c r="E45" s="11">
        <f t="shared" si="0"/>
        <v>0.7862068965517242</v>
      </c>
      <c r="F45">
        <v>12.2</v>
      </c>
    </row>
    <row r="46" spans="1:6" ht="12.75">
      <c r="A46" t="str">
        <f>Index!A51</f>
        <v>Pakistan</v>
      </c>
      <c r="C46" s="12">
        <v>1.9</v>
      </c>
      <c r="E46" s="11">
        <f t="shared" si="0"/>
        <v>-0.3448275862068966</v>
      </c>
      <c r="F46">
        <v>37.9</v>
      </c>
    </row>
    <row r="47" spans="1:5" ht="12.75">
      <c r="A47" t="str">
        <f>Index!A52</f>
        <v>Paraguay</v>
      </c>
      <c r="C47" s="12"/>
      <c r="E47" s="11" t="e">
        <f t="shared" si="0"/>
        <v>#N/A</v>
      </c>
    </row>
    <row r="48" spans="1:6" ht="12.75">
      <c r="A48" t="str">
        <f>Index!A53</f>
        <v>Peru</v>
      </c>
      <c r="C48" s="12">
        <v>2.57</v>
      </c>
      <c r="E48" s="11">
        <f t="shared" si="0"/>
        <v>-0.11379310344827587</v>
      </c>
      <c r="F48">
        <v>3.1</v>
      </c>
    </row>
    <row r="49" spans="1:6" ht="12.75">
      <c r="A49" t="str">
        <f>Index!A54</f>
        <v>Phillipines</v>
      </c>
      <c r="C49" s="12">
        <v>1.23</v>
      </c>
      <c r="E49" s="11">
        <f t="shared" si="0"/>
        <v>-0.5758620689655172</v>
      </c>
      <c r="F49">
        <v>23.8</v>
      </c>
    </row>
    <row r="50" spans="1:6" ht="12.75">
      <c r="A50" t="str">
        <f>Index!A55</f>
        <v>Poland</v>
      </c>
      <c r="C50" s="12">
        <v>1.63</v>
      </c>
      <c r="E50" s="11">
        <f t="shared" si="0"/>
        <v>-0.4379310344827586</v>
      </c>
      <c r="F50">
        <v>2.17</v>
      </c>
    </row>
    <row r="51" spans="1:6" ht="12.75">
      <c r="A51" t="str">
        <f>Index!A56</f>
        <v>Qatar</v>
      </c>
      <c r="C51" s="12">
        <v>0.68</v>
      </c>
      <c r="E51" s="11">
        <f t="shared" si="0"/>
        <v>-0.7655172413793103</v>
      </c>
      <c r="F51">
        <v>0.85</v>
      </c>
    </row>
    <row r="52" spans="1:6" ht="12.75">
      <c r="A52" t="str">
        <f>Index!A57</f>
        <v>Russia</v>
      </c>
      <c r="C52" s="12">
        <v>1.45</v>
      </c>
      <c r="E52" s="11">
        <f t="shared" si="0"/>
        <v>-0.5</v>
      </c>
      <c r="F52">
        <v>14.5</v>
      </c>
    </row>
    <row r="53" spans="1:6" ht="12.75">
      <c r="A53" t="str">
        <f>Index!A58</f>
        <v>Saudi Arabia</v>
      </c>
      <c r="C53" s="12">
        <v>0.64</v>
      </c>
      <c r="E53" s="11">
        <f t="shared" si="0"/>
        <v>-0.7793103448275862</v>
      </c>
      <c r="F53">
        <v>0.83</v>
      </c>
    </row>
    <row r="54" spans="1:5" ht="12.75">
      <c r="A54" t="str">
        <f>Index!A59</f>
        <v>Serbia</v>
      </c>
      <c r="C54" s="12"/>
      <c r="E54" s="11" t="e">
        <f t="shared" si="0"/>
        <v>#N/A</v>
      </c>
    </row>
    <row r="55" spans="1:6" ht="12.75">
      <c r="A55" t="str">
        <f>Index!A60</f>
        <v>Singapore</v>
      </c>
      <c r="C55" s="12">
        <v>1.92</v>
      </c>
      <c r="E55" s="11">
        <f t="shared" si="0"/>
        <v>-0.33793103448275863</v>
      </c>
      <c r="F55">
        <v>1.14</v>
      </c>
    </row>
    <row r="56" spans="1:6" ht="12.75">
      <c r="A56" t="str">
        <f>Index!A61</f>
        <v>Slovakia</v>
      </c>
      <c r="C56" s="12">
        <v>1.98</v>
      </c>
      <c r="E56" s="11">
        <f t="shared" si="0"/>
        <v>-0.3172413793103448</v>
      </c>
      <c r="F56">
        <v>22.8</v>
      </c>
    </row>
    <row r="57" spans="1:6" ht="12.75">
      <c r="A57" t="str">
        <f>Index!A62</f>
        <v>Slovenia</v>
      </c>
      <c r="C57" s="12">
        <v>2.42</v>
      </c>
      <c r="E57" s="11">
        <f t="shared" si="0"/>
        <v>-0.16551724137931034</v>
      </c>
      <c r="F57">
        <v>166</v>
      </c>
    </row>
    <row r="58" spans="1:6" ht="12.75">
      <c r="A58" t="str">
        <f>Index!A63</f>
        <v>South Africa</v>
      </c>
      <c r="C58" s="12">
        <v>1.86</v>
      </c>
      <c r="E58" s="11">
        <f t="shared" si="0"/>
        <v>-0.35862068965517235</v>
      </c>
      <c r="F58">
        <v>4.28</v>
      </c>
    </row>
    <row r="59" spans="1:6" ht="12.75">
      <c r="A59" t="str">
        <f>Index!A64</f>
        <v>South Korea</v>
      </c>
      <c r="C59" s="12">
        <v>2.72</v>
      </c>
      <c r="E59" s="11">
        <f t="shared" si="0"/>
        <v>-0.06206896551724128</v>
      </c>
      <c r="F59">
        <v>1103</v>
      </c>
    </row>
    <row r="60" spans="1:6" ht="12.75">
      <c r="A60" t="str">
        <f>Index!A65</f>
        <v>Sri Lanka</v>
      </c>
      <c r="C60" s="12">
        <v>1.41</v>
      </c>
      <c r="E60" s="11">
        <f t="shared" si="0"/>
        <v>-0.5137931034482759</v>
      </c>
      <c r="F60">
        <v>48.3</v>
      </c>
    </row>
    <row r="61" spans="1:6" ht="12.75">
      <c r="A61" t="str">
        <f>Index!A66</f>
        <v>Sweden</v>
      </c>
      <c r="C61" s="12">
        <v>3.94</v>
      </c>
      <c r="E61" s="11">
        <f t="shared" si="0"/>
        <v>0.35862068965517246</v>
      </c>
      <c r="F61">
        <v>10.3</v>
      </c>
    </row>
    <row r="62" spans="1:6" ht="12.75">
      <c r="A62" t="str">
        <f>Index!A67</f>
        <v>Switzerland</v>
      </c>
      <c r="C62" s="12">
        <v>4.9</v>
      </c>
      <c r="E62" s="11">
        <f t="shared" si="0"/>
        <v>0.6896551724137934</v>
      </c>
      <c r="F62">
        <v>2.17</v>
      </c>
    </row>
    <row r="63" spans="1:6" ht="12.75">
      <c r="A63" t="str">
        <f>Index!A68</f>
        <v>Taiwan</v>
      </c>
      <c r="C63" s="12">
        <v>2.24</v>
      </c>
      <c r="E63" s="11">
        <f t="shared" si="0"/>
        <v>-0.22758620689655162</v>
      </c>
      <c r="F63">
        <v>25.9</v>
      </c>
    </row>
    <row r="64" spans="1:6" ht="12.75">
      <c r="A64" t="str">
        <f>Index!A69</f>
        <v>Thailand</v>
      </c>
      <c r="C64" s="12">
        <v>1.45</v>
      </c>
      <c r="E64" s="11">
        <f t="shared" si="0"/>
        <v>-0.5</v>
      </c>
      <c r="F64">
        <v>20.3</v>
      </c>
    </row>
    <row r="65" spans="1:6" ht="12.75">
      <c r="A65" t="str">
        <f>Index!A70</f>
        <v>Turkey</v>
      </c>
      <c r="C65" s="12">
        <v>2.58</v>
      </c>
      <c r="E65" s="11">
        <f t="shared" si="0"/>
        <v>-0.1103448275862069</v>
      </c>
      <c r="F65">
        <v>1362069</v>
      </c>
    </row>
    <row r="66" spans="1:6" ht="12.75">
      <c r="A66" t="str">
        <f>Index!A71</f>
        <v>Ukraine</v>
      </c>
      <c r="C66" s="12">
        <v>1.36</v>
      </c>
      <c r="E66" s="11">
        <f t="shared" si="0"/>
        <v>-0.5310344827586206</v>
      </c>
      <c r="F66">
        <v>2.5</v>
      </c>
    </row>
    <row r="67" spans="1:6" ht="12.75">
      <c r="A67" t="str">
        <f>Index!A72</f>
        <v>UAE</v>
      </c>
      <c r="C67" s="12">
        <v>0.67</v>
      </c>
      <c r="E67" s="11">
        <f t="shared" si="0"/>
        <v>-0.7689655172413793</v>
      </c>
      <c r="F67">
        <v>0.84</v>
      </c>
    </row>
    <row r="68" spans="1:6" ht="12.75">
      <c r="A68" t="str">
        <f>Index!A73</f>
        <v>Uruguay</v>
      </c>
      <c r="C68" s="12">
        <v>1</v>
      </c>
      <c r="E68" s="11">
        <f t="shared" si="0"/>
        <v>-0.6551724137931034</v>
      </c>
      <c r="F68">
        <v>10.3</v>
      </c>
    </row>
    <row r="69" spans="1:6" ht="12.75">
      <c r="A69" t="str">
        <f>Index!A74</f>
        <v>Venezuela</v>
      </c>
      <c r="C69" s="12">
        <v>1.48</v>
      </c>
      <c r="E69" s="11">
        <f aca="true" t="shared" si="1" ref="E69:E95">IF(ISNUMBER(C69),(C69/$C$4)-1,NA())</f>
        <v>-0.4896551724137931</v>
      </c>
      <c r="F69">
        <v>1517</v>
      </c>
    </row>
    <row r="70" spans="1:5" ht="12.75">
      <c r="A70">
        <f>Index!A75</f>
        <v>0</v>
      </c>
      <c r="C70" s="12"/>
      <c r="E70" s="11" t="e">
        <f t="shared" si="1"/>
        <v>#N/A</v>
      </c>
    </row>
    <row r="71" spans="1:5" ht="12.75">
      <c r="A71">
        <f>Index!A76</f>
        <v>0</v>
      </c>
      <c r="C71" s="12"/>
      <c r="E71" s="11" t="e">
        <f t="shared" si="1"/>
        <v>#N/A</v>
      </c>
    </row>
    <row r="72" spans="1:5" ht="12.75">
      <c r="A72">
        <f>Index!A77</f>
        <v>0</v>
      </c>
      <c r="C72" s="12"/>
      <c r="E72" s="11" t="e">
        <f t="shared" si="1"/>
        <v>#N/A</v>
      </c>
    </row>
    <row r="73" spans="1:5" ht="12.75">
      <c r="A73">
        <f>Index!A78</f>
        <v>0</v>
      </c>
      <c r="C73" s="12"/>
      <c r="E73" s="11" t="e">
        <f t="shared" si="1"/>
        <v>#N/A</v>
      </c>
    </row>
    <row r="74" spans="1:5" ht="12.75">
      <c r="A74">
        <f>Index!A79</f>
        <v>0</v>
      </c>
      <c r="C74" s="12"/>
      <c r="E74" s="11" t="e">
        <f t="shared" si="1"/>
        <v>#N/A</v>
      </c>
    </row>
    <row r="75" spans="1:5" ht="12.75">
      <c r="A75">
        <f>Index!A80</f>
        <v>0</v>
      </c>
      <c r="C75" s="12"/>
      <c r="E75" s="11" t="e">
        <f t="shared" si="1"/>
        <v>#N/A</v>
      </c>
    </row>
    <row r="76" spans="1:5" ht="12.75">
      <c r="A76">
        <f>Index!A81</f>
        <v>0</v>
      </c>
      <c r="C76" s="12"/>
      <c r="E76" s="11" t="e">
        <f t="shared" si="1"/>
        <v>#N/A</v>
      </c>
    </row>
    <row r="77" spans="1:5" ht="12.75">
      <c r="A77">
        <f>Index!A82</f>
        <v>0</v>
      </c>
      <c r="C77" s="12"/>
      <c r="E77" s="11" t="e">
        <f t="shared" si="1"/>
        <v>#N/A</v>
      </c>
    </row>
    <row r="78" spans="1:5" ht="12.75">
      <c r="A78">
        <f>Index!A83</f>
        <v>0</v>
      </c>
      <c r="C78" s="12"/>
      <c r="E78" s="11" t="e">
        <f t="shared" si="1"/>
        <v>#N/A</v>
      </c>
    </row>
    <row r="79" spans="1:5" ht="12.75">
      <c r="A79">
        <f>Index!A84</f>
        <v>0</v>
      </c>
      <c r="C79" s="12"/>
      <c r="E79" s="11" t="e">
        <f t="shared" si="1"/>
        <v>#N/A</v>
      </c>
    </row>
    <row r="80" spans="1:5" ht="12.75">
      <c r="A80">
        <f>Index!A85</f>
        <v>0</v>
      </c>
      <c r="C80" s="12"/>
      <c r="E80" s="11" t="e">
        <f t="shared" si="1"/>
        <v>#N/A</v>
      </c>
    </row>
    <row r="81" spans="1:5" ht="12.75">
      <c r="A81">
        <f>Index!A86</f>
        <v>0</v>
      </c>
      <c r="C81" s="12"/>
      <c r="E81" s="11" t="e">
        <f t="shared" si="1"/>
        <v>#N/A</v>
      </c>
    </row>
    <row r="82" spans="1:5" ht="12.75">
      <c r="A82">
        <f>Index!A87</f>
        <v>0</v>
      </c>
      <c r="C82" s="12"/>
      <c r="E82" s="11" t="e">
        <f t="shared" si="1"/>
        <v>#N/A</v>
      </c>
    </row>
    <row r="83" spans="1:5" ht="12.75">
      <c r="A83">
        <f>Index!A88</f>
        <v>0</v>
      </c>
      <c r="C83" s="12"/>
      <c r="E83" s="11" t="e">
        <f t="shared" si="1"/>
        <v>#N/A</v>
      </c>
    </row>
    <row r="84" spans="1:5" ht="12.75">
      <c r="A84">
        <f>Index!A89</f>
        <v>0</v>
      </c>
      <c r="C84" s="12"/>
      <c r="E84" s="11" t="e">
        <f t="shared" si="1"/>
        <v>#N/A</v>
      </c>
    </row>
    <row r="85" spans="1:5" ht="12.75">
      <c r="A85">
        <f>Index!A90</f>
        <v>0</v>
      </c>
      <c r="C85" s="12"/>
      <c r="E85" s="11" t="e">
        <f t="shared" si="1"/>
        <v>#N/A</v>
      </c>
    </row>
    <row r="86" spans="1:5" ht="12.75">
      <c r="A86">
        <f>Index!A91</f>
        <v>0</v>
      </c>
      <c r="C86" s="12"/>
      <c r="E86" s="11" t="e">
        <f t="shared" si="1"/>
        <v>#N/A</v>
      </c>
    </row>
    <row r="87" spans="1:5" ht="12.75">
      <c r="A87">
        <f>Index!A92</f>
        <v>0</v>
      </c>
      <c r="C87" s="12"/>
      <c r="E87" s="11" t="e">
        <f t="shared" si="1"/>
        <v>#N/A</v>
      </c>
    </row>
    <row r="88" spans="1:5" ht="12.75">
      <c r="A88">
        <f>Index!A93</f>
        <v>0</v>
      </c>
      <c r="C88" s="12"/>
      <c r="E88" s="11" t="e">
        <f t="shared" si="1"/>
        <v>#N/A</v>
      </c>
    </row>
    <row r="89" spans="1:5" ht="12.75">
      <c r="A89">
        <f>Index!A94</f>
        <v>0</v>
      </c>
      <c r="C89" s="12"/>
      <c r="E89" s="11" t="e">
        <f t="shared" si="1"/>
        <v>#N/A</v>
      </c>
    </row>
    <row r="90" spans="1:5" ht="12.75">
      <c r="A90">
        <f>Index!A95</f>
        <v>0</v>
      </c>
      <c r="C90" s="12"/>
      <c r="E90" s="11" t="e">
        <f t="shared" si="1"/>
        <v>#N/A</v>
      </c>
    </row>
    <row r="91" spans="1:5" ht="12.75">
      <c r="A91">
        <f>Index!A96</f>
        <v>0</v>
      </c>
      <c r="C91" s="12"/>
      <c r="E91" s="11" t="e">
        <f t="shared" si="1"/>
        <v>#N/A</v>
      </c>
    </row>
    <row r="92" spans="1:5" ht="12.75">
      <c r="A92">
        <f>Index!A97</f>
        <v>0</v>
      </c>
      <c r="C92" s="12"/>
      <c r="E92" s="11" t="e">
        <f t="shared" si="1"/>
        <v>#N/A</v>
      </c>
    </row>
    <row r="93" spans="1:5" ht="12.75">
      <c r="A93">
        <f>Index!A98</f>
        <v>0</v>
      </c>
      <c r="C93" s="12"/>
      <c r="E93" s="11" t="e">
        <f t="shared" si="1"/>
        <v>#N/A</v>
      </c>
    </row>
    <row r="94" spans="1:5" ht="12.75">
      <c r="A94">
        <f>Index!A99</f>
        <v>0</v>
      </c>
      <c r="C94" s="12"/>
      <c r="E94" s="11" t="e">
        <f t="shared" si="1"/>
        <v>#N/A</v>
      </c>
    </row>
    <row r="95" spans="1:5" ht="12.75">
      <c r="A95">
        <f>Index!A100</f>
        <v>0</v>
      </c>
      <c r="C95" s="12"/>
      <c r="E95" s="11" t="e">
        <f t="shared" si="1"/>
        <v>#N/A</v>
      </c>
    </row>
    <row r="96" ht="12.75">
      <c r="A96" t="str">
        <f>Index!A101</f>
        <v>How to read this table:</v>
      </c>
    </row>
    <row r="97" ht="12.75">
      <c r="A97" t="str">
        <f>Index!A102</f>
        <v>In this case, the goods is the Big Mac. For example, if a BigMac costs €2.75 in the countries that use Euro and costs $2.65 in US, then the PPP exchange rate would be 2.75/2.65 = 1.0377.</v>
      </c>
    </row>
    <row r="98" ht="12.75">
      <c r="A98" t="str">
        <f>Index!A103</f>
        <v>If the actual exchange rate is lower, then the BigMac theory says that you should expect the value of the Euro to go up until it reaches the PPP exchange rate. If the actual exchange rate is higher, then the BigMac theory says that you should expect the value of the Euro to go down until it reaches the PPP exchange rate.</v>
      </c>
    </row>
    <row r="100" ht="12.75">
      <c r="A100" t="str">
        <f>Index!A105</f>
        <v>The Over/Under valuation against the dollar is calculated as:</v>
      </c>
    </row>
  </sheetData>
  <mergeCells count="4">
    <mergeCell ref="A1:A3"/>
    <mergeCell ref="B1:C2"/>
    <mergeCell ref="E1:E3"/>
    <mergeCell ref="F1:F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00"/>
  <sheetViews>
    <sheetView workbookViewId="0" topLeftCell="A1">
      <selection activeCell="E5" sqref="E5"/>
    </sheetView>
  </sheetViews>
  <sheetFormatPr defaultColWidth="9.140625" defaultRowHeight="12.75"/>
  <cols>
    <col min="1" max="1" width="13.8515625" style="0" customWidth="1"/>
    <col min="2" max="2" width="10.7109375" style="0" customWidth="1"/>
  </cols>
  <sheetData>
    <row r="1" spans="1:6" ht="12.75">
      <c r="A1" s="36" t="s">
        <v>45</v>
      </c>
      <c r="B1" s="39" t="s">
        <v>46</v>
      </c>
      <c r="C1" s="40"/>
      <c r="D1" s="1" t="s">
        <v>47</v>
      </c>
      <c r="E1" s="43" t="s">
        <v>50</v>
      </c>
      <c r="F1" s="43" t="s">
        <v>51</v>
      </c>
    </row>
    <row r="2" spans="1:6" ht="16.5">
      <c r="A2" s="37"/>
      <c r="B2" s="41"/>
      <c r="C2" s="42"/>
      <c r="D2" s="2" t="s">
        <v>48</v>
      </c>
      <c r="E2" s="44"/>
      <c r="F2" s="44"/>
    </row>
    <row r="3" spans="1:6" ht="30.75">
      <c r="A3" s="38"/>
      <c r="B3" s="4" t="s">
        <v>52</v>
      </c>
      <c r="C3" s="5" t="s">
        <v>53</v>
      </c>
      <c r="D3" s="3" t="s">
        <v>49</v>
      </c>
      <c r="E3" s="45"/>
      <c r="F3" s="45"/>
    </row>
    <row r="4" spans="1:6" ht="12.75">
      <c r="A4" t="str">
        <f>Index!A9</f>
        <v>United States</v>
      </c>
      <c r="C4" s="12">
        <v>2.8</v>
      </c>
      <c r="E4" s="11">
        <f>IF(ISNUMBER(C4),(C4/$C$4)-1,NA())</f>
        <v>0</v>
      </c>
      <c r="F4">
        <v>1</v>
      </c>
    </row>
    <row r="5" spans="1:5" ht="12.75">
      <c r="A5" t="str">
        <f>Index!A10</f>
        <v>Aruba</v>
      </c>
      <c r="C5" s="12"/>
      <c r="E5" s="11" t="e">
        <f aca="true" t="shared" si="0" ref="E5:E68">IF(ISNUMBER(C5),(C5/$C$4)-1,NA())</f>
        <v>#N/A</v>
      </c>
    </row>
    <row r="6" spans="1:5" ht="12.75">
      <c r="A6" t="str">
        <f>Index!A11</f>
        <v>Argentina</v>
      </c>
      <c r="C6" s="12">
        <v>1.43</v>
      </c>
      <c r="E6" s="11">
        <f t="shared" si="0"/>
        <v>-0.4892857142857143</v>
      </c>
    </row>
    <row r="7" spans="1:5" ht="12.75">
      <c r="A7" t="str">
        <f>Index!A12</f>
        <v>Australia</v>
      </c>
      <c r="C7" s="12">
        <v>2.33</v>
      </c>
      <c r="E7" s="11">
        <f t="shared" si="0"/>
        <v>-0.16785714285714282</v>
      </c>
    </row>
    <row r="8" spans="1:5" ht="12.75">
      <c r="A8" t="str">
        <f>Index!A13</f>
        <v>Bulgaria</v>
      </c>
      <c r="C8" s="12"/>
      <c r="E8" s="11" t="e">
        <f t="shared" si="0"/>
        <v>#N/A</v>
      </c>
    </row>
    <row r="9" spans="1:5" ht="12.75">
      <c r="A9" t="str">
        <f>Index!A14</f>
        <v>Brazil</v>
      </c>
      <c r="C9" s="12">
        <v>1.76</v>
      </c>
      <c r="E9" s="11">
        <f t="shared" si="0"/>
        <v>-0.37142857142857133</v>
      </c>
    </row>
    <row r="10" spans="1:5" ht="12.75">
      <c r="A10" t="str">
        <f>Index!A15</f>
        <v>Britain</v>
      </c>
      <c r="C10" s="12">
        <v>3.45</v>
      </c>
      <c r="E10" s="11">
        <f t="shared" si="0"/>
        <v>0.2321428571428572</v>
      </c>
    </row>
    <row r="11" spans="1:5" ht="12.75">
      <c r="A11" t="str">
        <f>Index!A16</f>
        <v>Canada</v>
      </c>
      <c r="C11" s="12">
        <v>2.34</v>
      </c>
      <c r="E11" s="11">
        <f t="shared" si="0"/>
        <v>-0.16428571428571426</v>
      </c>
    </row>
    <row r="12" spans="1:5" ht="12.75">
      <c r="A12" t="str">
        <f>Index!A17</f>
        <v>Columbia</v>
      </c>
      <c r="C12" s="12"/>
      <c r="E12" s="11" t="e">
        <f t="shared" si="0"/>
        <v>#N/A</v>
      </c>
    </row>
    <row r="13" spans="1:5" ht="12.75">
      <c r="A13" t="str">
        <f>Index!A18</f>
        <v>Costa Rica</v>
      </c>
      <c r="C13" s="12"/>
      <c r="E13" s="11" t="e">
        <f t="shared" si="0"/>
        <v>#N/A</v>
      </c>
    </row>
    <row r="14" spans="1:5" ht="12.75">
      <c r="A14" t="str">
        <f>Index!A19</f>
        <v>Croatia</v>
      </c>
      <c r="C14" s="12"/>
      <c r="E14" s="11" t="e">
        <f t="shared" si="0"/>
        <v>#N/A</v>
      </c>
    </row>
    <row r="15" spans="1:5" ht="12.75">
      <c r="A15" t="str">
        <f>Index!A20</f>
        <v>Chile</v>
      </c>
      <c r="C15" s="12">
        <v>2.47</v>
      </c>
      <c r="E15" s="11">
        <f t="shared" si="0"/>
        <v>-0.11785714285714277</v>
      </c>
    </row>
    <row r="16" spans="1:5" ht="12.75">
      <c r="A16" t="str">
        <f>Index!A21</f>
        <v>China</v>
      </c>
      <c r="C16" s="12">
        <v>1.23</v>
      </c>
      <c r="E16" s="11">
        <f t="shared" si="0"/>
        <v>-0.5607142857142857</v>
      </c>
    </row>
    <row r="17" spans="1:5" ht="12.75">
      <c r="A17" t="str">
        <f>Index!A22</f>
        <v>Czech Rep.</v>
      </c>
      <c r="C17" s="12">
        <v>2.19</v>
      </c>
      <c r="E17" s="11">
        <f t="shared" si="0"/>
        <v>-0.21785714285714286</v>
      </c>
    </row>
    <row r="18" spans="1:5" ht="12.75">
      <c r="A18" t="str">
        <f>Index!A23</f>
        <v>Denmark</v>
      </c>
      <c r="C18" s="12">
        <v>4.72</v>
      </c>
      <c r="E18" s="11">
        <f t="shared" si="0"/>
        <v>0.6857142857142857</v>
      </c>
    </row>
    <row r="19" spans="1:5" ht="12.75">
      <c r="A19" t="str">
        <f>Index!A24</f>
        <v>Dominican Rep</v>
      </c>
      <c r="C19" s="12"/>
      <c r="E19" s="11" t="e">
        <f t="shared" si="0"/>
        <v>#N/A</v>
      </c>
    </row>
    <row r="20" spans="1:5" ht="12.75">
      <c r="A20" t="str">
        <f>Index!A25</f>
        <v>Egypt</v>
      </c>
      <c r="C20" s="12"/>
      <c r="E20" s="11" t="e">
        <f t="shared" si="0"/>
        <v>#N/A</v>
      </c>
    </row>
    <row r="21" spans="1:5" ht="12.75">
      <c r="A21" t="str">
        <f>Index!A26</f>
        <v>Estonia</v>
      </c>
      <c r="C21" s="12"/>
      <c r="E21" s="11" t="e">
        <f t="shared" si="0"/>
        <v>#N/A</v>
      </c>
    </row>
    <row r="22" spans="1:5" ht="12.75">
      <c r="A22" t="str">
        <f>Index!A27</f>
        <v>Euro area</v>
      </c>
      <c r="C22" s="12">
        <v>3.48</v>
      </c>
      <c r="E22" s="11">
        <f t="shared" si="0"/>
        <v>0.24285714285714288</v>
      </c>
    </row>
    <row r="23" spans="1:5" ht="12.75">
      <c r="A23" t="str">
        <f>Index!A28</f>
        <v>Fiji</v>
      </c>
      <c r="C23" s="12"/>
      <c r="E23" s="11" t="e">
        <f t="shared" si="0"/>
        <v>#N/A</v>
      </c>
    </row>
    <row r="24" spans="1:5" ht="12.75">
      <c r="A24" t="str">
        <f>Index!A29</f>
        <v>Georgia</v>
      </c>
      <c r="C24" s="12"/>
      <c r="E24" s="11" t="e">
        <f t="shared" si="0"/>
        <v>#N/A</v>
      </c>
    </row>
    <row r="25" spans="1:5" ht="12.75">
      <c r="A25" t="str">
        <f>Index!A30</f>
        <v>Guatemala</v>
      </c>
      <c r="C25" s="12"/>
      <c r="E25" s="11" t="e">
        <f t="shared" si="0"/>
        <v>#N/A</v>
      </c>
    </row>
    <row r="26" spans="1:5" ht="12.75">
      <c r="A26" t="str">
        <f>Index!A31</f>
        <v>Honduras</v>
      </c>
      <c r="C26" s="12"/>
      <c r="E26" s="11" t="e">
        <f t="shared" si="0"/>
        <v>#N/A</v>
      </c>
    </row>
    <row r="27" spans="1:5" ht="12.75">
      <c r="A27" t="str">
        <f>Index!A32</f>
        <v>Hong Kong</v>
      </c>
      <c r="C27" s="12">
        <v>1.55</v>
      </c>
      <c r="E27" s="11">
        <f t="shared" si="0"/>
        <v>-0.4464285714285714</v>
      </c>
    </row>
    <row r="28" spans="1:5" ht="12.75">
      <c r="A28" t="str">
        <f>Index!A33</f>
        <v>Hungary</v>
      </c>
      <c r="C28" s="12">
        <v>2.38</v>
      </c>
      <c r="E28" s="11">
        <f t="shared" si="0"/>
        <v>-0.15000000000000002</v>
      </c>
    </row>
    <row r="29" spans="1:5" ht="12.75">
      <c r="A29" t="str">
        <f>Index!A34</f>
        <v>Iceland</v>
      </c>
      <c r="C29" s="12"/>
      <c r="E29" s="11" t="e">
        <f t="shared" si="0"/>
        <v>#N/A</v>
      </c>
    </row>
    <row r="30" spans="1:5" ht="12.75">
      <c r="A30" t="str">
        <f>Index!A35</f>
        <v>Indonesia</v>
      </c>
      <c r="C30" s="12">
        <v>1.93</v>
      </c>
      <c r="E30" s="11">
        <f t="shared" si="0"/>
        <v>-0.3107142857142857</v>
      </c>
    </row>
    <row r="31" spans="1:5" ht="12.75">
      <c r="A31" t="str">
        <f>Index!A36</f>
        <v>Jamaica</v>
      </c>
      <c r="C31" s="12"/>
      <c r="E31" s="11" t="e">
        <f t="shared" si="0"/>
        <v>#N/A</v>
      </c>
    </row>
    <row r="32" spans="1:5" ht="12.75">
      <c r="A32" t="str">
        <f>Index!A37</f>
        <v>Japan</v>
      </c>
      <c r="C32" s="12">
        <v>2.47</v>
      </c>
      <c r="E32" s="11">
        <f t="shared" si="0"/>
        <v>-0.11785714285714277</v>
      </c>
    </row>
    <row r="33" spans="1:5" ht="12.75">
      <c r="A33" t="str">
        <f>Index!A38</f>
        <v>Jordan</v>
      </c>
      <c r="C33" s="12"/>
      <c r="E33" s="11" t="e">
        <f t="shared" si="0"/>
        <v>#N/A</v>
      </c>
    </row>
    <row r="34" spans="1:5" ht="12.75">
      <c r="A34" t="str">
        <f>Index!A39</f>
        <v>Latvia</v>
      </c>
      <c r="C34" s="12"/>
      <c r="E34" s="11" t="e">
        <f t="shared" si="0"/>
        <v>#N/A</v>
      </c>
    </row>
    <row r="35" spans="1:5" ht="12.75">
      <c r="A35" t="str">
        <f>Index!A40</f>
        <v>Lebanon</v>
      </c>
      <c r="C35" s="12"/>
      <c r="E35" s="11" t="e">
        <f t="shared" si="0"/>
        <v>#N/A</v>
      </c>
    </row>
    <row r="36" spans="1:5" ht="12.75">
      <c r="A36" t="str">
        <f>Index!A41</f>
        <v>Lithuania</v>
      </c>
      <c r="C36" s="12"/>
      <c r="E36" s="11" t="e">
        <f t="shared" si="0"/>
        <v>#N/A</v>
      </c>
    </row>
    <row r="37" spans="1:5" ht="12.75">
      <c r="A37" t="str">
        <f>Index!A42</f>
        <v>Macau</v>
      </c>
      <c r="C37" s="12"/>
      <c r="E37" s="11" t="e">
        <f t="shared" si="0"/>
        <v>#N/A</v>
      </c>
    </row>
    <row r="38" spans="1:5" ht="12.75">
      <c r="A38" t="str">
        <f>Index!A43</f>
        <v>Macedonia</v>
      </c>
      <c r="C38" s="12"/>
      <c r="E38" s="11" t="e">
        <f t="shared" si="0"/>
        <v>#N/A</v>
      </c>
    </row>
    <row r="39" spans="1:5" ht="12.75">
      <c r="A39" t="str">
        <f>Index!A44</f>
        <v>Malaysia</v>
      </c>
      <c r="C39" s="12">
        <v>1.33</v>
      </c>
      <c r="E39" s="11">
        <f t="shared" si="0"/>
        <v>-0.5249999999999999</v>
      </c>
    </row>
    <row r="40" spans="1:5" ht="12.75">
      <c r="A40" t="str">
        <f>Index!A45</f>
        <v>Mexico</v>
      </c>
      <c r="C40" s="12">
        <v>2.21</v>
      </c>
      <c r="E40" s="11">
        <f t="shared" si="0"/>
        <v>-0.21071428571428563</v>
      </c>
    </row>
    <row r="41" spans="1:5" ht="12.75">
      <c r="A41" t="str">
        <f>Index!A46</f>
        <v>Moldava</v>
      </c>
      <c r="C41" s="12"/>
      <c r="E41" s="11" t="e">
        <f t="shared" si="0"/>
        <v>#N/A</v>
      </c>
    </row>
    <row r="42" spans="1:5" ht="12.75">
      <c r="A42" t="str">
        <f>Index!A47</f>
        <v>Morocco</v>
      </c>
      <c r="C42" s="12"/>
      <c r="E42" s="11" t="e">
        <f t="shared" si="0"/>
        <v>#N/A</v>
      </c>
    </row>
    <row r="43" spans="1:5" ht="12.75">
      <c r="A43" t="str">
        <f>Index!A48</f>
        <v>New Zealand</v>
      </c>
      <c r="C43" s="12">
        <v>2.7</v>
      </c>
      <c r="E43" s="11">
        <f t="shared" si="0"/>
        <v>-0.03571428571428559</v>
      </c>
    </row>
    <row r="44" spans="1:5" ht="12.75">
      <c r="A44" t="str">
        <f>Index!A49</f>
        <v>Nicaragua</v>
      </c>
      <c r="C44" s="12"/>
      <c r="E44" s="11" t="e">
        <f t="shared" si="0"/>
        <v>#N/A</v>
      </c>
    </row>
    <row r="45" spans="1:5" ht="12.75">
      <c r="A45" t="str">
        <f>Index!A50</f>
        <v>Norway</v>
      </c>
      <c r="C45" s="12"/>
      <c r="E45" s="11" t="e">
        <f t="shared" si="0"/>
        <v>#N/A</v>
      </c>
    </row>
    <row r="46" spans="1:5" ht="12.75">
      <c r="A46" t="str">
        <f>Index!A51</f>
        <v>Pakistan</v>
      </c>
      <c r="C46" s="12"/>
      <c r="E46" s="11" t="e">
        <f t="shared" si="0"/>
        <v>#N/A</v>
      </c>
    </row>
    <row r="47" spans="1:5" ht="12.75">
      <c r="A47" t="str">
        <f>Index!A52</f>
        <v>Paraguay</v>
      </c>
      <c r="C47" s="12"/>
      <c r="E47" s="11" t="e">
        <f t="shared" si="0"/>
        <v>#N/A</v>
      </c>
    </row>
    <row r="48" spans="1:5" ht="12.75">
      <c r="A48" t="str">
        <f>Index!A53</f>
        <v>Peru</v>
      </c>
      <c r="C48" s="12">
        <v>2.6</v>
      </c>
      <c r="E48" s="11">
        <f t="shared" si="0"/>
        <v>-0.07142857142857129</v>
      </c>
    </row>
    <row r="49" spans="1:5" ht="12.75">
      <c r="A49" t="str">
        <f>Index!A54</f>
        <v>Phillipines</v>
      </c>
      <c r="C49" s="12">
        <v>1.24</v>
      </c>
      <c r="E49" s="11">
        <f t="shared" si="0"/>
        <v>-0.5571428571428572</v>
      </c>
    </row>
    <row r="50" spans="1:5" ht="12.75">
      <c r="A50" t="str">
        <f>Index!A55</f>
        <v>Poland</v>
      </c>
      <c r="C50" s="12">
        <v>1.68</v>
      </c>
      <c r="E50" s="11">
        <f t="shared" si="0"/>
        <v>-0.4</v>
      </c>
    </row>
    <row r="51" spans="1:5" ht="12.75">
      <c r="A51" t="str">
        <f>Index!A56</f>
        <v>Qatar</v>
      </c>
      <c r="C51" s="12"/>
      <c r="E51" s="11" t="e">
        <f t="shared" si="0"/>
        <v>#N/A</v>
      </c>
    </row>
    <row r="52" spans="1:5" ht="12.75">
      <c r="A52" t="str">
        <f>Index!A57</f>
        <v>Russia</v>
      </c>
      <c r="C52" s="12">
        <v>1.42</v>
      </c>
      <c r="E52" s="11">
        <f t="shared" si="0"/>
        <v>-0.4928571428571429</v>
      </c>
    </row>
    <row r="53" spans="1:5" ht="12.75">
      <c r="A53" t="str">
        <f>Index!A58</f>
        <v>Saudi Arabia</v>
      </c>
      <c r="C53" s="12"/>
      <c r="E53" s="11" t="e">
        <f t="shared" si="0"/>
        <v>#N/A</v>
      </c>
    </row>
    <row r="54" spans="1:5" ht="12.75">
      <c r="A54" t="str">
        <f>Index!A59</f>
        <v>Serbia</v>
      </c>
      <c r="C54" s="12"/>
      <c r="E54" s="11" t="e">
        <f t="shared" si="0"/>
        <v>#N/A</v>
      </c>
    </row>
    <row r="55" spans="1:5" ht="12.75">
      <c r="A55" t="str">
        <f>Index!A60</f>
        <v>Singapore</v>
      </c>
      <c r="C55" s="12">
        <v>1.95</v>
      </c>
      <c r="E55" s="11">
        <f t="shared" si="0"/>
        <v>-0.3035714285714285</v>
      </c>
    </row>
    <row r="56" spans="1:5" ht="12.75">
      <c r="A56" t="str">
        <f>Index!A61</f>
        <v>Slovakia</v>
      </c>
      <c r="C56" s="12"/>
      <c r="E56" s="11" t="e">
        <f t="shared" si="0"/>
        <v>#N/A</v>
      </c>
    </row>
    <row r="57" spans="1:5" ht="12.75">
      <c r="A57" t="str">
        <f>Index!A62</f>
        <v>Slovenia</v>
      </c>
      <c r="C57" s="12"/>
      <c r="E57" s="11" t="e">
        <f t="shared" si="0"/>
        <v>#N/A</v>
      </c>
    </row>
    <row r="58" spans="1:5" ht="12.75">
      <c r="A58" t="str">
        <f>Index!A63</f>
        <v>South Africa</v>
      </c>
      <c r="C58" s="12">
        <v>1.97</v>
      </c>
      <c r="E58" s="11">
        <f t="shared" si="0"/>
        <v>-0.2964285714285714</v>
      </c>
    </row>
    <row r="59" spans="1:5" ht="12.75">
      <c r="A59" t="str">
        <f>Index!A64</f>
        <v>South Korea</v>
      </c>
      <c r="C59" s="12">
        <v>2.8</v>
      </c>
      <c r="E59" s="11">
        <f t="shared" si="0"/>
        <v>0</v>
      </c>
    </row>
    <row r="60" spans="1:5" ht="12.75">
      <c r="A60" t="str">
        <f>Index!A65</f>
        <v>Sri Lanka</v>
      </c>
      <c r="C60" s="12"/>
      <c r="E60" s="11" t="e">
        <f t="shared" si="0"/>
        <v>#N/A</v>
      </c>
    </row>
    <row r="61" spans="1:5" ht="12.75">
      <c r="A61" t="str">
        <f>Index!A66</f>
        <v>Sweden</v>
      </c>
      <c r="C61" s="12">
        <v>4.35</v>
      </c>
      <c r="E61" s="11">
        <f t="shared" si="0"/>
        <v>0.5535714285714286</v>
      </c>
    </row>
    <row r="62" spans="1:5" ht="12.75">
      <c r="A62" t="str">
        <f>Index!A67</f>
        <v>Switzerland</v>
      </c>
      <c r="C62" s="12">
        <v>5.11</v>
      </c>
      <c r="E62" s="11">
        <f t="shared" si="0"/>
        <v>0.8250000000000002</v>
      </c>
    </row>
    <row r="63" spans="1:5" ht="12.75">
      <c r="A63" t="str">
        <f>Index!A68</f>
        <v>Taiwan</v>
      </c>
      <c r="C63" s="12">
        <v>2.23</v>
      </c>
      <c r="E63" s="11">
        <f t="shared" si="0"/>
        <v>-0.20357142857142851</v>
      </c>
    </row>
    <row r="64" spans="1:5" ht="12.75">
      <c r="A64" t="str">
        <f>Index!A69</f>
        <v>Thailand</v>
      </c>
      <c r="C64" s="12">
        <v>1.51</v>
      </c>
      <c r="E64" s="11">
        <f t="shared" si="0"/>
        <v>-0.46071428571428563</v>
      </c>
    </row>
    <row r="65" spans="1:5" ht="12.75">
      <c r="A65" t="str">
        <f>Index!A70</f>
        <v>Turkey</v>
      </c>
      <c r="C65" s="12">
        <v>2.94</v>
      </c>
      <c r="E65" s="11">
        <f t="shared" si="0"/>
        <v>0.050000000000000044</v>
      </c>
    </row>
    <row r="66" spans="1:5" ht="12.75">
      <c r="A66" t="str">
        <f>Index!A71</f>
        <v>Ukraine</v>
      </c>
      <c r="C66" s="12"/>
      <c r="E66" s="11" t="e">
        <f t="shared" si="0"/>
        <v>#N/A</v>
      </c>
    </row>
    <row r="67" spans="1:5" ht="12.75">
      <c r="A67" t="str">
        <f>Index!A72</f>
        <v>UAE</v>
      </c>
      <c r="C67" s="12"/>
      <c r="E67" s="11" t="e">
        <f t="shared" si="0"/>
        <v>#N/A</v>
      </c>
    </row>
    <row r="68" spans="1:5" ht="12.75">
      <c r="A68" t="str">
        <f>Index!A73</f>
        <v>Uruguay</v>
      </c>
      <c r="C68" s="12"/>
      <c r="E68" s="11" t="e">
        <f t="shared" si="0"/>
        <v>#N/A</v>
      </c>
    </row>
    <row r="69" spans="1:5" ht="12.75">
      <c r="A69" t="str">
        <f>Index!A74</f>
        <v>Venezuela</v>
      </c>
      <c r="C69" s="12">
        <v>1.36</v>
      </c>
      <c r="E69" s="11">
        <f aca="true" t="shared" si="1" ref="E69:E95">IF(ISNUMBER(C69),(C69/$C$4)-1,NA())</f>
        <v>-0.5142857142857142</v>
      </c>
    </row>
    <row r="70" spans="1:5" ht="12.75">
      <c r="A70">
        <f>Index!A75</f>
        <v>0</v>
      </c>
      <c r="C70" s="12"/>
      <c r="E70" s="11" t="e">
        <f t="shared" si="1"/>
        <v>#N/A</v>
      </c>
    </row>
    <row r="71" spans="1:5" ht="12.75">
      <c r="A71">
        <f>Index!A76</f>
        <v>0</v>
      </c>
      <c r="C71" s="12"/>
      <c r="E71" s="11" t="e">
        <f t="shared" si="1"/>
        <v>#N/A</v>
      </c>
    </row>
    <row r="72" spans="1:5" ht="12.75">
      <c r="A72">
        <f>Index!A77</f>
        <v>0</v>
      </c>
      <c r="C72" s="12"/>
      <c r="E72" s="11" t="e">
        <f t="shared" si="1"/>
        <v>#N/A</v>
      </c>
    </row>
    <row r="73" spans="1:5" ht="12.75">
      <c r="A73">
        <f>Index!A78</f>
        <v>0</v>
      </c>
      <c r="C73" s="12"/>
      <c r="E73" s="11" t="e">
        <f t="shared" si="1"/>
        <v>#N/A</v>
      </c>
    </row>
    <row r="74" spans="1:5" ht="12.75">
      <c r="A74">
        <f>Index!A79</f>
        <v>0</v>
      </c>
      <c r="C74" s="12"/>
      <c r="E74" s="11" t="e">
        <f t="shared" si="1"/>
        <v>#N/A</v>
      </c>
    </row>
    <row r="75" spans="1:5" ht="12.75">
      <c r="A75">
        <f>Index!A80</f>
        <v>0</v>
      </c>
      <c r="C75" s="12"/>
      <c r="E75" s="11" t="e">
        <f t="shared" si="1"/>
        <v>#N/A</v>
      </c>
    </row>
    <row r="76" spans="1:5" ht="12.75">
      <c r="A76">
        <f>Index!A81</f>
        <v>0</v>
      </c>
      <c r="C76" s="12"/>
      <c r="E76" s="11" t="e">
        <f t="shared" si="1"/>
        <v>#N/A</v>
      </c>
    </row>
    <row r="77" spans="1:5" ht="12.75">
      <c r="A77">
        <f>Index!A82</f>
        <v>0</v>
      </c>
      <c r="C77" s="12"/>
      <c r="E77" s="11" t="e">
        <f t="shared" si="1"/>
        <v>#N/A</v>
      </c>
    </row>
    <row r="78" spans="1:5" ht="12.75">
      <c r="A78">
        <f>Index!A83</f>
        <v>0</v>
      </c>
      <c r="C78" s="12"/>
      <c r="E78" s="11" t="e">
        <f t="shared" si="1"/>
        <v>#N/A</v>
      </c>
    </row>
    <row r="79" spans="1:5" ht="12.75">
      <c r="A79">
        <f>Index!A84</f>
        <v>0</v>
      </c>
      <c r="C79" s="12"/>
      <c r="E79" s="11" t="e">
        <f t="shared" si="1"/>
        <v>#N/A</v>
      </c>
    </row>
    <row r="80" spans="1:5" ht="12.75">
      <c r="A80">
        <f>Index!A85</f>
        <v>0</v>
      </c>
      <c r="C80" s="12"/>
      <c r="E80" s="11" t="e">
        <f t="shared" si="1"/>
        <v>#N/A</v>
      </c>
    </row>
    <row r="81" spans="1:5" ht="12.75">
      <c r="A81">
        <f>Index!A86</f>
        <v>0</v>
      </c>
      <c r="C81" s="12"/>
      <c r="E81" s="11" t="e">
        <f t="shared" si="1"/>
        <v>#N/A</v>
      </c>
    </row>
    <row r="82" spans="1:5" ht="12.75">
      <c r="A82">
        <f>Index!A87</f>
        <v>0</v>
      </c>
      <c r="C82" s="12"/>
      <c r="E82" s="11" t="e">
        <f t="shared" si="1"/>
        <v>#N/A</v>
      </c>
    </row>
    <row r="83" spans="1:5" ht="12.75">
      <c r="A83">
        <f>Index!A88</f>
        <v>0</v>
      </c>
      <c r="C83" s="12"/>
      <c r="E83" s="11" t="e">
        <f t="shared" si="1"/>
        <v>#N/A</v>
      </c>
    </row>
    <row r="84" spans="1:5" ht="12.75">
      <c r="A84">
        <f>Index!A89</f>
        <v>0</v>
      </c>
      <c r="C84" s="12"/>
      <c r="E84" s="11" t="e">
        <f t="shared" si="1"/>
        <v>#N/A</v>
      </c>
    </row>
    <row r="85" spans="1:5" ht="12.75">
      <c r="A85">
        <f>Index!A90</f>
        <v>0</v>
      </c>
      <c r="C85" s="12"/>
      <c r="E85" s="11" t="e">
        <f t="shared" si="1"/>
        <v>#N/A</v>
      </c>
    </row>
    <row r="86" spans="1:5" ht="12.75">
      <c r="A86">
        <f>Index!A91</f>
        <v>0</v>
      </c>
      <c r="C86" s="12"/>
      <c r="E86" s="11" t="e">
        <f t="shared" si="1"/>
        <v>#N/A</v>
      </c>
    </row>
    <row r="87" spans="1:5" ht="12.75">
      <c r="A87">
        <f>Index!A92</f>
        <v>0</v>
      </c>
      <c r="C87" s="12"/>
      <c r="E87" s="11" t="e">
        <f t="shared" si="1"/>
        <v>#N/A</v>
      </c>
    </row>
    <row r="88" spans="1:5" ht="12.75">
      <c r="A88">
        <f>Index!A93</f>
        <v>0</v>
      </c>
      <c r="C88" s="12"/>
      <c r="E88" s="11" t="e">
        <f t="shared" si="1"/>
        <v>#N/A</v>
      </c>
    </row>
    <row r="89" spans="1:5" ht="12.75">
      <c r="A89">
        <f>Index!A94</f>
        <v>0</v>
      </c>
      <c r="C89" s="12"/>
      <c r="E89" s="11" t="e">
        <f t="shared" si="1"/>
        <v>#N/A</v>
      </c>
    </row>
    <row r="90" spans="1:5" ht="12.75">
      <c r="A90">
        <f>Index!A95</f>
        <v>0</v>
      </c>
      <c r="C90" s="12"/>
      <c r="E90" s="11" t="e">
        <f t="shared" si="1"/>
        <v>#N/A</v>
      </c>
    </row>
    <row r="91" spans="1:5" ht="12.75">
      <c r="A91">
        <f>Index!A96</f>
        <v>0</v>
      </c>
      <c r="C91" s="12"/>
      <c r="E91" s="11" t="e">
        <f t="shared" si="1"/>
        <v>#N/A</v>
      </c>
    </row>
    <row r="92" spans="1:5" ht="12.75">
      <c r="A92">
        <f>Index!A97</f>
        <v>0</v>
      </c>
      <c r="C92" s="12"/>
      <c r="E92" s="11" t="e">
        <f t="shared" si="1"/>
        <v>#N/A</v>
      </c>
    </row>
    <row r="93" spans="1:5" ht="12.75">
      <c r="A93">
        <f>Index!A98</f>
        <v>0</v>
      </c>
      <c r="C93" s="12"/>
      <c r="E93" s="11" t="e">
        <f t="shared" si="1"/>
        <v>#N/A</v>
      </c>
    </row>
    <row r="94" spans="1:5" ht="12.75">
      <c r="A94">
        <f>Index!A99</f>
        <v>0</v>
      </c>
      <c r="C94" s="12"/>
      <c r="E94" s="11" t="e">
        <f t="shared" si="1"/>
        <v>#N/A</v>
      </c>
    </row>
    <row r="95" spans="1:5" ht="12.75">
      <c r="A95">
        <f>Index!A100</f>
        <v>0</v>
      </c>
      <c r="C95" s="12"/>
      <c r="E95" s="11" t="e">
        <f t="shared" si="1"/>
        <v>#N/A</v>
      </c>
    </row>
    <row r="96" ht="12.75">
      <c r="A96" t="str">
        <f>Index!A101</f>
        <v>How to read this table:</v>
      </c>
    </row>
    <row r="97" ht="12.75">
      <c r="A97" t="str">
        <f>Index!A102</f>
        <v>In this case, the goods is the Big Mac. For example, if a BigMac costs €2.75 in the countries that use Euro and costs $2.65 in US, then the PPP exchange rate would be 2.75/2.65 = 1.0377.</v>
      </c>
    </row>
    <row r="98" ht="12.75">
      <c r="A98" t="str">
        <f>Index!A103</f>
        <v>If the actual exchange rate is lower, then the BigMac theory says that you should expect the value of the Euro to go up until it reaches the PPP exchange rate. If the actual exchange rate is higher, then the BigMac theory says that you should expect the value of the Euro to go down until it reaches the PPP exchange rate.</v>
      </c>
    </row>
    <row r="100" ht="12.75">
      <c r="A100" t="str">
        <f>Index!A105</f>
        <v>The Over/Under valuation against the dollar is calculated as:</v>
      </c>
    </row>
  </sheetData>
  <mergeCells count="4">
    <mergeCell ref="A1:A3"/>
    <mergeCell ref="B1:C2"/>
    <mergeCell ref="E1:E3"/>
    <mergeCell ref="F1:F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00"/>
  <sheetViews>
    <sheetView workbookViewId="0" topLeftCell="A1">
      <selection activeCell="A1" sqref="A1:A3"/>
    </sheetView>
  </sheetViews>
  <sheetFormatPr defaultColWidth="9.140625" defaultRowHeight="12.75"/>
  <cols>
    <col min="1" max="1" width="14.140625" style="0" customWidth="1"/>
    <col min="2" max="2" width="12.28125" style="0" bestFit="1" customWidth="1"/>
    <col min="3" max="3" width="8.140625" style="0" bestFit="1" customWidth="1"/>
    <col min="4" max="4" width="9.8515625" style="0" customWidth="1"/>
    <col min="5" max="5" width="14.140625" style="0" customWidth="1"/>
    <col min="6" max="6" width="12.28125" style="0" customWidth="1"/>
    <col min="8" max="8" width="14.00390625" style="0" customWidth="1"/>
    <col min="9" max="9" width="17.28125" style="0" customWidth="1"/>
    <col min="10" max="10" width="13.8515625" style="0" customWidth="1"/>
    <col min="11" max="11" width="15.7109375" style="0" customWidth="1"/>
    <col min="12" max="12" width="18.28125" style="0" customWidth="1"/>
  </cols>
  <sheetData>
    <row r="1" spans="1:13" ht="26.25">
      <c r="A1" s="36" t="s">
        <v>45</v>
      </c>
      <c r="B1" s="39" t="s">
        <v>46</v>
      </c>
      <c r="C1" s="40"/>
      <c r="D1" s="1" t="s">
        <v>47</v>
      </c>
      <c r="E1" s="43" t="s">
        <v>50</v>
      </c>
      <c r="F1" s="43" t="s">
        <v>51</v>
      </c>
      <c r="H1" s="13" t="s">
        <v>45</v>
      </c>
      <c r="I1" s="14" t="s">
        <v>46</v>
      </c>
      <c r="J1" s="23"/>
      <c r="K1" s="15" t="s">
        <v>107</v>
      </c>
      <c r="L1" s="15" t="s">
        <v>50</v>
      </c>
      <c r="M1" s="15" t="s">
        <v>51</v>
      </c>
    </row>
    <row r="2" spans="1:13" ht="16.5">
      <c r="A2" s="37"/>
      <c r="B2" s="41"/>
      <c r="C2" s="42"/>
      <c r="D2" s="2" t="s">
        <v>48</v>
      </c>
      <c r="E2" s="44"/>
      <c r="F2" s="44"/>
      <c r="H2" s="24"/>
      <c r="I2" s="18" t="s">
        <v>52</v>
      </c>
      <c r="J2" s="20" t="s">
        <v>53</v>
      </c>
      <c r="K2" s="16" t="s">
        <v>49</v>
      </c>
      <c r="L2" s="16"/>
      <c r="M2" s="16"/>
    </row>
    <row r="3" spans="1:8" ht="30.75" customHeight="1">
      <c r="A3" s="38"/>
      <c r="B3" s="4" t="s">
        <v>52</v>
      </c>
      <c r="C3" s="5" t="s">
        <v>53</v>
      </c>
      <c r="D3" s="3" t="s">
        <v>49</v>
      </c>
      <c r="E3" s="45"/>
      <c r="F3" s="45"/>
      <c r="H3" s="21" t="s">
        <v>58</v>
      </c>
    </row>
    <row r="4" spans="1:13" ht="25.5">
      <c r="A4" t="str">
        <f>Index!A9</f>
        <v>United States</v>
      </c>
      <c r="B4" s="25">
        <v>2.54</v>
      </c>
      <c r="C4" s="26">
        <v>2.54</v>
      </c>
      <c r="D4" s="17">
        <v>1</v>
      </c>
      <c r="E4" s="11">
        <f>IF(ISNUMBER(C4),(C4/$C$4)-1,NA())</f>
        <v>0</v>
      </c>
      <c r="F4" s="17" t="s">
        <v>108</v>
      </c>
      <c r="H4" s="21" t="s">
        <v>0</v>
      </c>
      <c r="I4" s="21" t="s">
        <v>109</v>
      </c>
      <c r="J4" s="19" t="s">
        <v>110</v>
      </c>
      <c r="K4" s="17" t="s">
        <v>111</v>
      </c>
      <c r="L4" s="17">
        <f>-66.4384-69.1824</f>
        <v>-135.6208</v>
      </c>
      <c r="M4" s="17">
        <v>0.98</v>
      </c>
    </row>
    <row r="5" spans="1:13" ht="12.75">
      <c r="A5" t="str">
        <f>Index!A10</f>
        <v>Aruba</v>
      </c>
      <c r="C5" s="12"/>
      <c r="E5" s="11" t="e">
        <f aca="true" t="shared" si="0" ref="E5:E68">IF(ISNUMBER(C5),(C5/$C$4)-1,NA())</f>
        <v>#N/A</v>
      </c>
      <c r="H5" s="21" t="s">
        <v>2</v>
      </c>
      <c r="I5" s="21" t="s">
        <v>112</v>
      </c>
      <c r="J5" s="19" t="s">
        <v>113</v>
      </c>
      <c r="K5" s="17" t="s">
        <v>114</v>
      </c>
      <c r="L5" s="17" t="s">
        <v>115</v>
      </c>
      <c r="M5" s="17">
        <v>1.52</v>
      </c>
    </row>
    <row r="6" spans="1:13" ht="25.5">
      <c r="A6" t="str">
        <f>Index!A11</f>
        <v>Argentina</v>
      </c>
      <c r="C6" s="12">
        <v>1.18</v>
      </c>
      <c r="E6" s="11">
        <f t="shared" si="0"/>
        <v>-0.5354330708661418</v>
      </c>
      <c r="H6" s="21" t="s">
        <v>4</v>
      </c>
      <c r="I6" s="21" t="s">
        <v>116</v>
      </c>
      <c r="J6" s="19" t="s">
        <v>117</v>
      </c>
      <c r="K6" s="17" t="s">
        <v>118</v>
      </c>
      <c r="L6" s="17">
        <f>-32.4474-58.4347</f>
        <v>-90.88210000000001</v>
      </c>
      <c r="M6" s="17">
        <v>1.52</v>
      </c>
    </row>
    <row r="7" spans="1:13" ht="25.5">
      <c r="A7" t="str">
        <f>Index!A12</f>
        <v>Australia</v>
      </c>
      <c r="C7" s="12">
        <v>1.76</v>
      </c>
      <c r="E7" s="11">
        <f t="shared" si="0"/>
        <v>-0.30708661417322836</v>
      </c>
      <c r="H7" s="21" t="s">
        <v>6</v>
      </c>
      <c r="I7" s="21" t="s">
        <v>7</v>
      </c>
      <c r="J7" s="19" t="s">
        <v>119</v>
      </c>
      <c r="K7" s="17" t="s">
        <v>120</v>
      </c>
      <c r="L7" s="17" t="s">
        <v>121</v>
      </c>
      <c r="M7" s="17" t="s">
        <v>122</v>
      </c>
    </row>
    <row r="8" spans="1:13" ht="25.5">
      <c r="A8" t="str">
        <f>Index!A13</f>
        <v>Bulgaria</v>
      </c>
      <c r="C8" s="12"/>
      <c r="E8" s="11" t="e">
        <f t="shared" si="0"/>
        <v>#N/A</v>
      </c>
      <c r="H8" s="21" t="s">
        <v>8</v>
      </c>
      <c r="I8" s="21" t="s">
        <v>123</v>
      </c>
      <c r="J8" s="19" t="s">
        <v>124</v>
      </c>
      <c r="K8" s="17" t="s">
        <v>125</v>
      </c>
      <c r="L8" s="17" t="s">
        <v>126</v>
      </c>
      <c r="M8" s="17">
        <v>1.31</v>
      </c>
    </row>
    <row r="9" spans="1:13" ht="25.5">
      <c r="A9" t="str">
        <f>Index!A14</f>
        <v>Brazil</v>
      </c>
      <c r="C9" s="12">
        <v>1.38</v>
      </c>
      <c r="E9" s="11">
        <f t="shared" si="0"/>
        <v>-0.45669291338582685</v>
      </c>
      <c r="H9" s="21" t="s">
        <v>10</v>
      </c>
      <c r="I9" s="21" t="s">
        <v>127</v>
      </c>
      <c r="J9" s="19" t="s">
        <v>128</v>
      </c>
      <c r="K9" s="17" t="s">
        <v>129</v>
      </c>
      <c r="L9" s="17">
        <f>-51.8946-52.9412</f>
        <v>-104.8358</v>
      </c>
      <c r="M9" s="17">
        <v>3.9</v>
      </c>
    </row>
    <row r="10" spans="1:13" ht="12.75">
      <c r="A10" t="str">
        <f>Index!A15</f>
        <v>Britain</v>
      </c>
      <c r="C10" s="12">
        <v>3.19</v>
      </c>
      <c r="E10" s="11">
        <f t="shared" si="0"/>
        <v>0.2559055118110236</v>
      </c>
      <c r="H10" s="21" t="s">
        <v>65</v>
      </c>
      <c r="I10" s="21" t="s">
        <v>130</v>
      </c>
      <c r="J10" s="19" t="s">
        <v>131</v>
      </c>
      <c r="K10" s="17" t="s">
        <v>132</v>
      </c>
      <c r="L10" s="17" t="s">
        <v>133</v>
      </c>
      <c r="M10" s="17">
        <v>9.74</v>
      </c>
    </row>
    <row r="11" spans="1:13" ht="25.5">
      <c r="A11" t="str">
        <f>Index!A16</f>
        <v>Canada</v>
      </c>
      <c r="C11" s="12">
        <v>2.08</v>
      </c>
      <c r="E11" s="11">
        <f t="shared" si="0"/>
        <v>-0.18110236220472442</v>
      </c>
      <c r="H11" s="21" t="s">
        <v>12</v>
      </c>
      <c r="I11" s="21">
        <v>2.57</v>
      </c>
      <c r="J11" s="19" t="s">
        <v>134</v>
      </c>
      <c r="K11" s="17" t="s">
        <v>135</v>
      </c>
      <c r="L11" s="17" t="s">
        <v>136</v>
      </c>
      <c r="M11" s="17">
        <v>0.99</v>
      </c>
    </row>
    <row r="12" spans="1:13" ht="12.75">
      <c r="A12" t="str">
        <f>Index!A17</f>
        <v>Columbia</v>
      </c>
      <c r="C12" s="12">
        <v>2.13</v>
      </c>
      <c r="E12" s="11">
        <f t="shared" si="0"/>
        <v>-0.16141732283464572</v>
      </c>
      <c r="H12" s="21" t="s">
        <v>13</v>
      </c>
      <c r="I12" s="21" t="s">
        <v>137</v>
      </c>
      <c r="J12" s="19" t="s">
        <v>138</v>
      </c>
      <c r="K12" s="17" t="s">
        <v>139</v>
      </c>
      <c r="L12" s="17">
        <f>-45.7418-46.0326</f>
        <v>-91.7744</v>
      </c>
      <c r="M12" s="17">
        <v>4.21</v>
      </c>
    </row>
    <row r="13" spans="1:13" ht="25.5">
      <c r="A13" t="str">
        <f>Index!A18</f>
        <v>Costa Rica</v>
      </c>
      <c r="C13" s="12"/>
      <c r="E13" s="11" t="e">
        <f t="shared" si="0"/>
        <v>#N/A</v>
      </c>
      <c r="H13" s="21" t="s">
        <v>15</v>
      </c>
      <c r="I13" s="21" t="s">
        <v>140</v>
      </c>
      <c r="J13" s="19" t="s">
        <v>141</v>
      </c>
      <c r="K13" s="17" t="s">
        <v>142</v>
      </c>
      <c r="L13" s="17">
        <f>-23.6456-30.9404</f>
        <v>-54.586</v>
      </c>
      <c r="M13" s="17">
        <v>157</v>
      </c>
    </row>
    <row r="14" spans="1:13" ht="25.5">
      <c r="A14" t="str">
        <f>Index!A19</f>
        <v>Croatia</v>
      </c>
      <c r="C14" s="12">
        <v>2.11</v>
      </c>
      <c r="E14" s="11">
        <f t="shared" si="0"/>
        <v>-0.1692913385826772</v>
      </c>
      <c r="H14" s="21" t="s">
        <v>17</v>
      </c>
      <c r="I14" s="21" t="s">
        <v>143</v>
      </c>
      <c r="J14" s="19" t="s">
        <v>144</v>
      </c>
      <c r="K14" s="17" t="s">
        <v>145</v>
      </c>
      <c r="L14" s="17">
        <f>-43.409-34.9139</f>
        <v>-78.3229</v>
      </c>
      <c r="M14" s="22">
        <v>5787</v>
      </c>
    </row>
    <row r="15" spans="1:13" ht="12.75">
      <c r="A15" t="str">
        <f>Index!A20</f>
        <v>Chile</v>
      </c>
      <c r="C15" s="12">
        <v>1.81</v>
      </c>
      <c r="E15" s="11">
        <f t="shared" si="0"/>
        <v>-0.28740157480314954</v>
      </c>
      <c r="H15" s="21" t="s">
        <v>146</v>
      </c>
      <c r="I15" s="21" t="s">
        <v>147</v>
      </c>
      <c r="J15" s="19" t="s">
        <v>148</v>
      </c>
      <c r="K15" s="17" t="s">
        <v>149</v>
      </c>
      <c r="L15" s="17" t="s">
        <v>150</v>
      </c>
      <c r="M15" s="17">
        <v>5.47</v>
      </c>
    </row>
    <row r="16" spans="1:13" ht="25.5">
      <c r="A16" t="str">
        <f>Index!A21</f>
        <v>China</v>
      </c>
      <c r="C16" s="12">
        <v>1.2</v>
      </c>
      <c r="E16" s="11">
        <f t="shared" si="0"/>
        <v>-0.5275590551181102</v>
      </c>
      <c r="H16" s="21" t="s">
        <v>19</v>
      </c>
      <c r="I16" s="21" t="s">
        <v>151</v>
      </c>
      <c r="J16" s="19" t="s">
        <v>152</v>
      </c>
      <c r="K16" s="17" t="s">
        <v>153</v>
      </c>
      <c r="L16" s="17" t="s">
        <v>154</v>
      </c>
      <c r="M16" s="17">
        <v>116</v>
      </c>
    </row>
    <row r="17" spans="1:13" ht="25.5">
      <c r="A17" t="str">
        <f>Index!A22</f>
        <v>Czech Rep.</v>
      </c>
      <c r="C17" s="12">
        <v>1.83</v>
      </c>
      <c r="E17" s="11">
        <f t="shared" si="0"/>
        <v>-0.27952755905511806</v>
      </c>
      <c r="H17" s="21" t="s">
        <v>21</v>
      </c>
      <c r="I17" s="21" t="s">
        <v>155</v>
      </c>
      <c r="J17" s="19" t="s">
        <v>156</v>
      </c>
      <c r="K17" s="17" t="s">
        <v>157</v>
      </c>
      <c r="L17" s="17">
        <f>-52.7588-53.1788</f>
        <v>-105.9376</v>
      </c>
      <c r="M17" s="17">
        <v>1.78</v>
      </c>
    </row>
    <row r="18" spans="1:13" ht="12.75">
      <c r="A18" t="str">
        <f>Index!A23</f>
        <v>Denmark</v>
      </c>
      <c r="C18" s="12"/>
      <c r="E18" s="11" t="e">
        <f t="shared" si="0"/>
        <v>#N/A</v>
      </c>
      <c r="H18" s="21" t="s">
        <v>23</v>
      </c>
      <c r="I18" s="21" t="s">
        <v>158</v>
      </c>
      <c r="J18" s="19" t="s">
        <v>159</v>
      </c>
      <c r="K18" s="17" t="s">
        <v>159</v>
      </c>
      <c r="L18" s="17" t="s">
        <v>159</v>
      </c>
      <c r="M18" s="17">
        <v>8.62</v>
      </c>
    </row>
    <row r="19" spans="1:13" ht="25.5">
      <c r="A19" t="str">
        <f>Index!A24</f>
        <v>Dominican Rep</v>
      </c>
      <c r="C19" s="12"/>
      <c r="E19" s="11" t="e">
        <f t="shared" si="0"/>
        <v>#N/A</v>
      </c>
      <c r="H19" s="21" t="s">
        <v>25</v>
      </c>
      <c r="I19" s="21" t="s">
        <v>160</v>
      </c>
      <c r="J19" s="19" t="s">
        <v>161</v>
      </c>
      <c r="K19" s="17" t="s">
        <v>162</v>
      </c>
      <c r="L19" s="17">
        <f>-2.5863-19.7785</f>
        <v>-22.364800000000002</v>
      </c>
      <c r="M19" s="17">
        <v>1.42</v>
      </c>
    </row>
    <row r="20" spans="1:13" ht="12.75">
      <c r="A20" t="str">
        <f>Index!A25</f>
        <v>Egypt</v>
      </c>
      <c r="C20" s="12">
        <v>1.58</v>
      </c>
      <c r="E20" s="11">
        <f t="shared" si="0"/>
        <v>-0.3779527559055118</v>
      </c>
      <c r="H20" s="21" t="s">
        <v>27</v>
      </c>
      <c r="I20" s="21" t="s">
        <v>163</v>
      </c>
      <c r="J20" s="19" t="s">
        <v>159</v>
      </c>
      <c r="K20" s="17" t="s">
        <v>159</v>
      </c>
      <c r="L20" s="17" t="s">
        <v>159</v>
      </c>
      <c r="M20" s="17">
        <v>2.32</v>
      </c>
    </row>
    <row r="21" spans="1:13" ht="25.5">
      <c r="A21" t="str">
        <f>Index!A26</f>
        <v>Estonia</v>
      </c>
      <c r="C21" s="12">
        <v>1.93</v>
      </c>
      <c r="E21" s="11">
        <f t="shared" si="0"/>
        <v>-0.24015748031496065</v>
      </c>
      <c r="H21" s="21" t="s">
        <v>29</v>
      </c>
      <c r="I21" s="21" t="s">
        <v>164</v>
      </c>
      <c r="J21" s="19" t="s">
        <v>165</v>
      </c>
      <c r="K21" s="17" t="s">
        <v>166</v>
      </c>
      <c r="L21" s="17">
        <f>-51.6807-56.3774</f>
        <v>-108.0581</v>
      </c>
      <c r="M21" s="17">
        <v>13.8</v>
      </c>
    </row>
    <row r="22" spans="1:13" ht="25.5">
      <c r="A22" t="str">
        <f>Index!A27</f>
        <v>Euro area</v>
      </c>
      <c r="C22" s="12">
        <v>2.87</v>
      </c>
      <c r="E22" s="11">
        <f t="shared" si="0"/>
        <v>0.12992125984251968</v>
      </c>
      <c r="H22" s="21" t="s">
        <v>31</v>
      </c>
      <c r="I22" s="21" t="s">
        <v>167</v>
      </c>
      <c r="J22" s="19" t="s">
        <v>168</v>
      </c>
      <c r="K22" s="17" t="s">
        <v>169</v>
      </c>
      <c r="L22" s="17">
        <f>-23.0223-25.0115</f>
        <v>-48.0338</v>
      </c>
      <c r="M22" s="17">
        <v>1.3</v>
      </c>
    </row>
    <row r="23" spans="1:13" ht="12.75">
      <c r="A23" t="str">
        <f>Index!A28</f>
        <v>Fiji</v>
      </c>
      <c r="C23" s="12"/>
      <c r="E23" s="11" t="e">
        <f t="shared" si="0"/>
        <v>#N/A</v>
      </c>
      <c r="H23" s="21" t="s">
        <v>33</v>
      </c>
      <c r="I23" s="21" t="s">
        <v>170</v>
      </c>
      <c r="J23" s="19" t="s">
        <v>171</v>
      </c>
      <c r="K23" s="17" t="s">
        <v>172</v>
      </c>
      <c r="L23" s="17">
        <f>-40.2191-52.7993</f>
        <v>-93.0184</v>
      </c>
      <c r="M23" s="17">
        <v>3.82</v>
      </c>
    </row>
    <row r="24" spans="1:13" ht="25.5">
      <c r="A24" t="str">
        <f>Index!A29</f>
        <v>Georgia</v>
      </c>
      <c r="C24" s="12"/>
      <c r="E24" s="11" t="e">
        <f t="shared" si="0"/>
        <v>#N/A</v>
      </c>
      <c r="H24" s="21" t="s">
        <v>35</v>
      </c>
      <c r="I24" s="21" t="s">
        <v>173</v>
      </c>
      <c r="J24" s="19" t="s">
        <v>174</v>
      </c>
      <c r="K24" s="17" t="s">
        <v>175</v>
      </c>
      <c r="L24" s="17" t="s">
        <v>176</v>
      </c>
      <c r="M24" s="22">
        <v>1181</v>
      </c>
    </row>
    <row r="25" spans="1:13" ht="25.5">
      <c r="A25" t="str">
        <f>Index!A30</f>
        <v>Guatemala</v>
      </c>
      <c r="C25" s="12"/>
      <c r="E25" s="11" t="e">
        <f t="shared" si="0"/>
        <v>#N/A</v>
      </c>
      <c r="H25" s="21" t="s">
        <v>37</v>
      </c>
      <c r="I25" s="21" t="s">
        <v>177</v>
      </c>
      <c r="J25" s="19" t="s">
        <v>178</v>
      </c>
      <c r="K25" s="17" t="s">
        <v>179</v>
      </c>
      <c r="L25" s="17" t="s">
        <v>180</v>
      </c>
      <c r="M25" s="17">
        <v>9.45</v>
      </c>
    </row>
    <row r="26" spans="1:13" ht="25.5">
      <c r="A26" t="str">
        <f>Index!A31</f>
        <v>Honduras</v>
      </c>
      <c r="C26" s="12"/>
      <c r="E26" s="11" t="e">
        <f t="shared" si="0"/>
        <v>#N/A</v>
      </c>
      <c r="H26" s="21" t="s">
        <v>39</v>
      </c>
      <c r="I26" s="21" t="s">
        <v>181</v>
      </c>
      <c r="J26" s="19" t="s">
        <v>182</v>
      </c>
      <c r="K26" s="17" t="s">
        <v>183</v>
      </c>
      <c r="L26" s="17" t="s">
        <v>184</v>
      </c>
      <c r="M26" s="17">
        <v>2.48</v>
      </c>
    </row>
    <row r="27" spans="1:13" ht="25.5">
      <c r="A27" t="str">
        <f>Index!A32</f>
        <v>Hong Kong</v>
      </c>
      <c r="C27" s="12">
        <v>1.44</v>
      </c>
      <c r="E27" s="11">
        <f t="shared" si="0"/>
        <v>-0.4330708661417323</v>
      </c>
      <c r="H27" s="21" t="s">
        <v>41</v>
      </c>
      <c r="I27" s="21" t="s">
        <v>185</v>
      </c>
      <c r="J27" s="19" t="s">
        <v>186</v>
      </c>
      <c r="K27" s="17" t="s">
        <v>187</v>
      </c>
      <c r="L27" s="17">
        <f>-17.1047-20.758</f>
        <v>-37.862700000000004</v>
      </c>
      <c r="M27" s="17">
        <v>27.6</v>
      </c>
    </row>
    <row r="28" spans="1:13" ht="12.75">
      <c r="A28" t="str">
        <f>Index!A33</f>
        <v>Hungary</v>
      </c>
      <c r="C28" s="12">
        <v>221</v>
      </c>
      <c r="E28" s="11">
        <f t="shared" si="0"/>
        <v>86.00787401574803</v>
      </c>
      <c r="H28" s="21" t="s">
        <v>43</v>
      </c>
      <c r="I28" s="21" t="s">
        <v>188</v>
      </c>
      <c r="J28" s="19" t="s">
        <v>189</v>
      </c>
      <c r="K28" s="17" t="s">
        <v>190</v>
      </c>
      <c r="L28" s="17">
        <f>-47.4143-49.3002</f>
        <v>-96.71449999999999</v>
      </c>
      <c r="M28" s="17">
        <v>21.7</v>
      </c>
    </row>
    <row r="29" spans="1:5" ht="12.75">
      <c r="A29" t="str">
        <f>Index!A34</f>
        <v>Iceland</v>
      </c>
      <c r="C29" s="12">
        <v>5.51</v>
      </c>
      <c r="E29" s="11">
        <f t="shared" si="0"/>
        <v>1.1692913385826769</v>
      </c>
    </row>
    <row r="30" spans="1:5" ht="12.75">
      <c r="A30" t="str">
        <f>Index!A35</f>
        <v>Indonesia</v>
      </c>
      <c r="C30" s="12">
        <v>1.82</v>
      </c>
      <c r="E30" s="11">
        <f t="shared" si="0"/>
        <v>-0.2834645669291338</v>
      </c>
    </row>
    <row r="31" spans="1:5" ht="12.75">
      <c r="A31" t="str">
        <f>Index!A36</f>
        <v>Jamaica</v>
      </c>
      <c r="C31" s="12"/>
      <c r="E31" s="11" t="e">
        <f t="shared" si="0"/>
        <v>#N/A</v>
      </c>
    </row>
    <row r="32" spans="1:5" ht="12.75">
      <c r="A32" t="str">
        <f>Index!A37</f>
        <v>Japan</v>
      </c>
      <c r="C32" s="12">
        <v>2.23</v>
      </c>
      <c r="E32" s="11">
        <f t="shared" si="0"/>
        <v>-0.1220472440944882</v>
      </c>
    </row>
    <row r="33" spans="1:5" ht="12.75">
      <c r="A33" t="str">
        <f>Index!A38</f>
        <v>Jordan</v>
      </c>
      <c r="C33" s="12"/>
      <c r="E33" s="11" t="e">
        <f t="shared" si="0"/>
        <v>#N/A</v>
      </c>
    </row>
    <row r="34" spans="1:5" ht="12.75">
      <c r="A34" t="str">
        <f>Index!A39</f>
        <v>Latvia</v>
      </c>
      <c r="C34" s="12"/>
      <c r="E34" s="11" t="e">
        <f t="shared" si="0"/>
        <v>#N/A</v>
      </c>
    </row>
    <row r="35" spans="1:5" ht="12.75">
      <c r="A35" t="str">
        <f>Index!A40</f>
        <v>Lebanon</v>
      </c>
      <c r="C35" s="12"/>
      <c r="E35" s="11" t="e">
        <f t="shared" si="0"/>
        <v>#N/A</v>
      </c>
    </row>
    <row r="36" spans="1:5" ht="12.75">
      <c r="A36" t="str">
        <f>Index!A41</f>
        <v>Lithuania</v>
      </c>
      <c r="C36" s="12"/>
      <c r="E36" s="11" t="e">
        <f t="shared" si="0"/>
        <v>#N/A</v>
      </c>
    </row>
    <row r="37" spans="1:5" ht="12.75">
      <c r="A37" t="str">
        <f>Index!A42</f>
        <v>Macau</v>
      </c>
      <c r="C37" s="12"/>
      <c r="E37" s="11" t="e">
        <f t="shared" si="0"/>
        <v>#N/A</v>
      </c>
    </row>
    <row r="38" spans="1:5" ht="12.75">
      <c r="A38" t="str">
        <f>Index!A43</f>
        <v>Macedonia</v>
      </c>
      <c r="C38" s="12"/>
      <c r="E38" s="11" t="e">
        <f t="shared" si="0"/>
        <v>#N/A</v>
      </c>
    </row>
    <row r="39" spans="1:5" ht="12.75">
      <c r="A39" t="str">
        <f>Index!A44</f>
        <v>Malaysia</v>
      </c>
      <c r="C39" s="12">
        <v>1.33</v>
      </c>
      <c r="E39" s="11">
        <f t="shared" si="0"/>
        <v>-0.47637795275590544</v>
      </c>
    </row>
    <row r="40" spans="1:5" ht="12.75">
      <c r="A40" t="str">
        <f>Index!A45</f>
        <v>Mexico</v>
      </c>
      <c r="C40" s="12">
        <v>2.1</v>
      </c>
      <c r="E40" s="11">
        <f t="shared" si="0"/>
        <v>-0.17322834645669294</v>
      </c>
    </row>
    <row r="41" spans="1:5" ht="12.75">
      <c r="A41" t="str">
        <f>Index!A46</f>
        <v>Moldava</v>
      </c>
      <c r="C41" s="12"/>
      <c r="E41" s="11" t="e">
        <f t="shared" si="0"/>
        <v>#N/A</v>
      </c>
    </row>
    <row r="42" spans="1:5" ht="12.75">
      <c r="A42" t="str">
        <f>Index!A47</f>
        <v>Morocco</v>
      </c>
      <c r="C42" s="12"/>
      <c r="E42" s="11" t="e">
        <f t="shared" si="0"/>
        <v>#N/A</v>
      </c>
    </row>
    <row r="43" spans="1:5" ht="12.75">
      <c r="A43" t="str">
        <f>Index!A48</f>
        <v>New Zealand</v>
      </c>
      <c r="C43" s="12">
        <v>2.12</v>
      </c>
      <c r="E43" s="11">
        <f t="shared" si="0"/>
        <v>-0.16535433070866135</v>
      </c>
    </row>
    <row r="44" spans="1:5" ht="12.75">
      <c r="A44" t="str">
        <f>Index!A49</f>
        <v>Nicaragua</v>
      </c>
      <c r="C44" s="12"/>
      <c r="E44" s="11" t="e">
        <f t="shared" si="0"/>
        <v>#N/A</v>
      </c>
    </row>
    <row r="45" spans="1:5" ht="12.75">
      <c r="A45" t="str">
        <f>Index!A50</f>
        <v>Norway</v>
      </c>
      <c r="C45" s="12"/>
      <c r="E45" s="11" t="e">
        <f t="shared" si="0"/>
        <v>#N/A</v>
      </c>
    </row>
    <row r="46" spans="1:5" ht="12.75">
      <c r="A46" t="str">
        <f>Index!A51</f>
        <v>Pakistan</v>
      </c>
      <c r="C46" s="12"/>
      <c r="E46" s="11" t="e">
        <f t="shared" si="0"/>
        <v>#N/A</v>
      </c>
    </row>
    <row r="47" spans="1:5" ht="12.75">
      <c r="A47" t="str">
        <f>Index!A52</f>
        <v>Paraguay</v>
      </c>
      <c r="C47" s="12"/>
      <c r="E47" s="11" t="e">
        <f t="shared" si="0"/>
        <v>#N/A</v>
      </c>
    </row>
    <row r="48" spans="1:5" ht="12.75">
      <c r="A48" t="str">
        <f>Index!A53</f>
        <v>Peru</v>
      </c>
      <c r="C48" s="12">
        <v>2.27</v>
      </c>
      <c r="E48" s="11">
        <f t="shared" si="0"/>
        <v>-0.10629921259842523</v>
      </c>
    </row>
    <row r="49" spans="1:5" ht="12.75">
      <c r="A49" t="str">
        <f>Index!A54</f>
        <v>Phillipines</v>
      </c>
      <c r="C49" s="12">
        <v>1.22</v>
      </c>
      <c r="E49" s="11">
        <f t="shared" si="0"/>
        <v>-0.5196850393700787</v>
      </c>
    </row>
    <row r="50" spans="1:5" ht="12.75">
      <c r="A50" t="str">
        <f>Index!A55</f>
        <v>Poland</v>
      </c>
      <c r="C50" s="12">
        <v>1.66</v>
      </c>
      <c r="E50" s="11">
        <f t="shared" si="0"/>
        <v>-0.3464566929133859</v>
      </c>
    </row>
    <row r="51" spans="1:5" ht="12.75">
      <c r="A51" t="str">
        <f>Index!A56</f>
        <v>Qatar</v>
      </c>
      <c r="C51" s="12"/>
      <c r="E51" s="11" t="e">
        <f t="shared" si="0"/>
        <v>#N/A</v>
      </c>
    </row>
    <row r="52" spans="1:5" ht="12.75">
      <c r="A52" t="str">
        <f>Index!A57</f>
        <v>Russia</v>
      </c>
      <c r="C52" s="12">
        <v>1.26</v>
      </c>
      <c r="E52" s="11">
        <f t="shared" si="0"/>
        <v>-0.5039370078740157</v>
      </c>
    </row>
    <row r="53" spans="1:5" ht="12.75">
      <c r="A53" t="str">
        <f>Index!A58</f>
        <v>Saudi Arabia</v>
      </c>
      <c r="C53" s="12">
        <v>2.4</v>
      </c>
      <c r="E53" s="11">
        <f t="shared" si="0"/>
        <v>-0.055118110236220486</v>
      </c>
    </row>
    <row r="54" spans="1:5" ht="12.75">
      <c r="A54" t="str">
        <f>Index!A59</f>
        <v>Serbia</v>
      </c>
      <c r="C54" s="12"/>
      <c r="E54" s="11" t="e">
        <f t="shared" si="0"/>
        <v>#N/A</v>
      </c>
    </row>
    <row r="55" spans="1:5" ht="12.75">
      <c r="A55" t="str">
        <f>Index!A60</f>
        <v>Singapore</v>
      </c>
      <c r="C55" s="12">
        <v>1.9</v>
      </c>
      <c r="E55" s="11">
        <f t="shared" si="0"/>
        <v>-0.25196850393700787</v>
      </c>
    </row>
    <row r="56" spans="1:5" ht="12.75">
      <c r="A56" t="str">
        <f>Index!A61</f>
        <v>Slovakia</v>
      </c>
      <c r="C56" s="12">
        <v>1.61</v>
      </c>
      <c r="E56" s="11">
        <f t="shared" si="0"/>
        <v>-0.3661417322834646</v>
      </c>
    </row>
    <row r="57" spans="1:5" ht="12.75">
      <c r="A57" t="str">
        <f>Index!A62</f>
        <v>Slovenia</v>
      </c>
      <c r="C57" s="12">
        <v>2.07</v>
      </c>
      <c r="E57" s="11">
        <f t="shared" si="0"/>
        <v>-0.18503937007874027</v>
      </c>
    </row>
    <row r="58" spans="1:5" ht="12.75">
      <c r="A58" t="str">
        <f>Index!A63</f>
        <v>South Africa</v>
      </c>
      <c r="C58" s="12">
        <v>1.59</v>
      </c>
      <c r="E58" s="11">
        <f t="shared" si="0"/>
        <v>-0.37401574803149606</v>
      </c>
    </row>
    <row r="59" spans="1:5" ht="12.75">
      <c r="A59" t="str">
        <f>Index!A64</f>
        <v>South Korea</v>
      </c>
      <c r="C59" s="12">
        <v>2.73</v>
      </c>
      <c r="E59" s="11">
        <f t="shared" si="0"/>
        <v>0.07480314960629908</v>
      </c>
    </row>
    <row r="60" spans="1:5" ht="12.75">
      <c r="A60" t="str">
        <f>Index!A65</f>
        <v>Sri Lanka</v>
      </c>
      <c r="C60" s="12"/>
      <c r="E60" s="11" t="e">
        <f t="shared" si="0"/>
        <v>#N/A</v>
      </c>
    </row>
    <row r="61" spans="1:5" ht="12.75">
      <c r="A61" t="str">
        <f>Index!A66</f>
        <v>Sweden</v>
      </c>
      <c r="C61" s="12">
        <v>3.46</v>
      </c>
      <c r="E61" s="11">
        <f t="shared" si="0"/>
        <v>0.36220472440944884</v>
      </c>
    </row>
    <row r="62" spans="1:5" ht="12.75">
      <c r="A62" t="str">
        <f>Index!A67</f>
        <v>Switzerland</v>
      </c>
      <c r="C62" s="12">
        <v>4.56</v>
      </c>
      <c r="E62" s="11">
        <f t="shared" si="0"/>
        <v>0.795275590551181</v>
      </c>
    </row>
    <row r="63" spans="1:5" ht="12.75">
      <c r="A63" t="str">
        <f>Index!A68</f>
        <v>Taiwan</v>
      </c>
      <c r="C63" s="12">
        <v>2.04</v>
      </c>
      <c r="E63" s="11">
        <f t="shared" si="0"/>
        <v>-0.19685039370078738</v>
      </c>
    </row>
    <row r="64" spans="1:5" ht="12.75">
      <c r="A64" t="str">
        <f>Index!A69</f>
        <v>Thailand</v>
      </c>
      <c r="C64" s="12">
        <v>1.29</v>
      </c>
      <c r="E64" s="11">
        <f t="shared" si="0"/>
        <v>-0.4921259842519685</v>
      </c>
    </row>
    <row r="65" spans="1:5" ht="12.75">
      <c r="A65" t="str">
        <f>Index!A70</f>
        <v>Turkey</v>
      </c>
      <c r="C65" s="12">
        <v>2.18</v>
      </c>
      <c r="E65" s="11">
        <f t="shared" si="0"/>
        <v>-0.1417322834645669</v>
      </c>
    </row>
    <row r="66" spans="1:5" ht="12.75">
      <c r="A66" t="str">
        <f>Index!A71</f>
        <v>Ukraine</v>
      </c>
      <c r="C66" s="12">
        <v>1.26</v>
      </c>
      <c r="E66" s="11">
        <f t="shared" si="0"/>
        <v>-0.5039370078740157</v>
      </c>
    </row>
    <row r="67" spans="1:5" ht="12.75">
      <c r="A67" t="str">
        <f>Index!A72</f>
        <v>UAE</v>
      </c>
      <c r="C67" s="12">
        <v>2.45</v>
      </c>
      <c r="E67" s="11">
        <f t="shared" si="0"/>
        <v>-0.03543307086614167</v>
      </c>
    </row>
    <row r="68" spans="1:5" ht="12.75">
      <c r="A68" t="str">
        <f>Index!A73</f>
        <v>Uruguay</v>
      </c>
      <c r="C68" s="12"/>
      <c r="E68" s="11" t="e">
        <f t="shared" si="0"/>
        <v>#N/A</v>
      </c>
    </row>
    <row r="69" spans="1:5" ht="12.75">
      <c r="A69" t="str">
        <f>Index!A74</f>
        <v>Venezuela</v>
      </c>
      <c r="C69" s="12">
        <v>1.83</v>
      </c>
      <c r="E69" s="11">
        <f aca="true" t="shared" si="1" ref="E69:E95">IF(ISNUMBER(C69),(C69/$C$4)-1,NA())</f>
        <v>-0.27952755905511806</v>
      </c>
    </row>
    <row r="70" spans="1:5" ht="12.75">
      <c r="A70">
        <f>Index!A75</f>
        <v>0</v>
      </c>
      <c r="C70" s="12"/>
      <c r="E70" s="11" t="e">
        <f t="shared" si="1"/>
        <v>#N/A</v>
      </c>
    </row>
    <row r="71" spans="1:5" ht="12.75">
      <c r="A71">
        <f>Index!A76</f>
        <v>0</v>
      </c>
      <c r="C71" s="12"/>
      <c r="E71" s="11" t="e">
        <f t="shared" si="1"/>
        <v>#N/A</v>
      </c>
    </row>
    <row r="72" spans="1:5" ht="12.75">
      <c r="A72">
        <f>Index!A77</f>
        <v>0</v>
      </c>
      <c r="C72" s="12"/>
      <c r="E72" s="11" t="e">
        <f t="shared" si="1"/>
        <v>#N/A</v>
      </c>
    </row>
    <row r="73" spans="1:5" ht="12.75">
      <c r="A73">
        <f>Index!A78</f>
        <v>0</v>
      </c>
      <c r="C73" s="12"/>
      <c r="E73" s="11" t="e">
        <f t="shared" si="1"/>
        <v>#N/A</v>
      </c>
    </row>
    <row r="74" spans="1:5" ht="12.75">
      <c r="A74">
        <f>Index!A79</f>
        <v>0</v>
      </c>
      <c r="C74" s="12"/>
      <c r="E74" s="11" t="e">
        <f t="shared" si="1"/>
        <v>#N/A</v>
      </c>
    </row>
    <row r="75" spans="1:5" ht="12.75">
      <c r="A75">
        <f>Index!A80</f>
        <v>0</v>
      </c>
      <c r="C75" s="12"/>
      <c r="E75" s="11" t="e">
        <f t="shared" si="1"/>
        <v>#N/A</v>
      </c>
    </row>
    <row r="76" spans="1:5" ht="12.75">
      <c r="A76">
        <f>Index!A81</f>
        <v>0</v>
      </c>
      <c r="C76" s="12"/>
      <c r="E76" s="11" t="e">
        <f t="shared" si="1"/>
        <v>#N/A</v>
      </c>
    </row>
    <row r="77" spans="1:5" ht="12.75">
      <c r="A77">
        <f>Index!A82</f>
        <v>0</v>
      </c>
      <c r="C77" s="12"/>
      <c r="E77" s="11" t="e">
        <f t="shared" si="1"/>
        <v>#N/A</v>
      </c>
    </row>
    <row r="78" spans="1:5" ht="12.75">
      <c r="A78">
        <f>Index!A83</f>
        <v>0</v>
      </c>
      <c r="C78" s="12"/>
      <c r="E78" s="11" t="e">
        <f t="shared" si="1"/>
        <v>#N/A</v>
      </c>
    </row>
    <row r="79" spans="1:5" ht="12.75">
      <c r="A79">
        <f>Index!A84</f>
        <v>0</v>
      </c>
      <c r="C79" s="12"/>
      <c r="E79" s="11" t="e">
        <f t="shared" si="1"/>
        <v>#N/A</v>
      </c>
    </row>
    <row r="80" spans="1:5" ht="12.75">
      <c r="A80">
        <f>Index!A85</f>
        <v>0</v>
      </c>
      <c r="C80" s="12"/>
      <c r="E80" s="11" t="e">
        <f t="shared" si="1"/>
        <v>#N/A</v>
      </c>
    </row>
    <row r="81" spans="1:5" ht="12.75">
      <c r="A81">
        <f>Index!A86</f>
        <v>0</v>
      </c>
      <c r="C81" s="12"/>
      <c r="E81" s="11" t="e">
        <f t="shared" si="1"/>
        <v>#N/A</v>
      </c>
    </row>
    <row r="82" spans="1:5" ht="12.75">
      <c r="A82">
        <f>Index!A87</f>
        <v>0</v>
      </c>
      <c r="C82" s="12"/>
      <c r="E82" s="11" t="e">
        <f t="shared" si="1"/>
        <v>#N/A</v>
      </c>
    </row>
    <row r="83" spans="1:5" ht="12.75">
      <c r="A83">
        <f>Index!A88</f>
        <v>0</v>
      </c>
      <c r="C83" s="12"/>
      <c r="E83" s="11" t="e">
        <f t="shared" si="1"/>
        <v>#N/A</v>
      </c>
    </row>
    <row r="84" spans="1:5" ht="12.75">
      <c r="A84">
        <f>Index!A89</f>
        <v>0</v>
      </c>
      <c r="C84" s="12"/>
      <c r="E84" s="11" t="e">
        <f t="shared" si="1"/>
        <v>#N/A</v>
      </c>
    </row>
    <row r="85" spans="1:5" ht="12.75">
      <c r="A85">
        <f>Index!A90</f>
        <v>0</v>
      </c>
      <c r="C85" s="12"/>
      <c r="E85" s="11" t="e">
        <f t="shared" si="1"/>
        <v>#N/A</v>
      </c>
    </row>
    <row r="86" spans="1:5" ht="12.75">
      <c r="A86">
        <f>Index!A91</f>
        <v>0</v>
      </c>
      <c r="C86" s="12"/>
      <c r="E86" s="11" t="e">
        <f t="shared" si="1"/>
        <v>#N/A</v>
      </c>
    </row>
    <row r="87" spans="1:5" ht="12.75">
      <c r="A87">
        <f>Index!A92</f>
        <v>0</v>
      </c>
      <c r="C87" s="12"/>
      <c r="E87" s="11" t="e">
        <f t="shared" si="1"/>
        <v>#N/A</v>
      </c>
    </row>
    <row r="88" spans="1:5" ht="12.75">
      <c r="A88">
        <f>Index!A93</f>
        <v>0</v>
      </c>
      <c r="C88" s="12"/>
      <c r="E88" s="11" t="e">
        <f t="shared" si="1"/>
        <v>#N/A</v>
      </c>
    </row>
    <row r="89" spans="1:5" ht="12.75">
      <c r="A89">
        <f>Index!A94</f>
        <v>0</v>
      </c>
      <c r="C89" s="12"/>
      <c r="E89" s="11" t="e">
        <f t="shared" si="1"/>
        <v>#N/A</v>
      </c>
    </row>
    <row r="90" spans="1:5" ht="12.75">
      <c r="A90">
        <f>Index!A95</f>
        <v>0</v>
      </c>
      <c r="C90" s="12"/>
      <c r="E90" s="11" t="e">
        <f t="shared" si="1"/>
        <v>#N/A</v>
      </c>
    </row>
    <row r="91" spans="1:5" ht="12.75">
      <c r="A91">
        <f>Index!A96</f>
        <v>0</v>
      </c>
      <c r="C91" s="12"/>
      <c r="E91" s="11" t="e">
        <f t="shared" si="1"/>
        <v>#N/A</v>
      </c>
    </row>
    <row r="92" spans="1:5" ht="12.75">
      <c r="A92">
        <f>Index!A97</f>
        <v>0</v>
      </c>
      <c r="C92" s="12"/>
      <c r="E92" s="11" t="e">
        <f t="shared" si="1"/>
        <v>#N/A</v>
      </c>
    </row>
    <row r="93" spans="1:5" ht="12.75">
      <c r="A93">
        <f>Index!A98</f>
        <v>0</v>
      </c>
      <c r="C93" s="12"/>
      <c r="E93" s="11" t="e">
        <f t="shared" si="1"/>
        <v>#N/A</v>
      </c>
    </row>
    <row r="94" spans="1:5" ht="12.75">
      <c r="A94">
        <f>Index!A99</f>
        <v>0</v>
      </c>
      <c r="C94" s="12"/>
      <c r="E94" s="11" t="e">
        <f t="shared" si="1"/>
        <v>#N/A</v>
      </c>
    </row>
    <row r="95" spans="1:5" ht="12.75">
      <c r="A95">
        <f>Index!A100</f>
        <v>0</v>
      </c>
      <c r="C95" s="12"/>
      <c r="E95" s="11" t="e">
        <f t="shared" si="1"/>
        <v>#N/A</v>
      </c>
    </row>
    <row r="96" ht="12.75">
      <c r="A96" t="str">
        <f>Index!A101</f>
        <v>How to read this table:</v>
      </c>
    </row>
    <row r="97" ht="12.75">
      <c r="A97" t="str">
        <f>Index!A102</f>
        <v>In this case, the goods is the Big Mac. For example, if a BigMac costs €2.75 in the countries that use Euro and costs $2.65 in US, then the PPP exchange rate would be 2.75/2.65 = 1.0377.</v>
      </c>
    </row>
    <row r="98" ht="12.75">
      <c r="A98" t="str">
        <f>Index!A103</f>
        <v>If the actual exchange rate is lower, then the BigMac theory says that you should expect the value of the Euro to go up until it reaches the PPP exchange rate. If the actual exchange rate is higher, then the BigMac theory says that you should expect the value of the Euro to go down until it reaches the PPP exchange rate.</v>
      </c>
    </row>
    <row r="100" ht="12.75">
      <c r="A100" t="str">
        <f>Index!A105</f>
        <v>The Over/Under valuation against the dollar is calculated as:</v>
      </c>
    </row>
  </sheetData>
  <mergeCells count="4">
    <mergeCell ref="A1:A3"/>
    <mergeCell ref="B1:C2"/>
    <mergeCell ref="E1:E3"/>
    <mergeCell ref="F1:F3"/>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100"/>
  <sheetViews>
    <sheetView workbookViewId="0" topLeftCell="A1">
      <selection activeCell="A10" sqref="A10"/>
    </sheetView>
  </sheetViews>
  <sheetFormatPr defaultColWidth="9.140625" defaultRowHeight="12.75"/>
  <cols>
    <col min="1" max="1" width="14.7109375" style="0" customWidth="1"/>
    <col min="2" max="2" width="11.57421875" style="0" customWidth="1"/>
  </cols>
  <sheetData>
    <row r="1" spans="1:6" ht="12.75">
      <c r="A1" s="36" t="s">
        <v>45</v>
      </c>
      <c r="B1" s="39" t="s">
        <v>46</v>
      </c>
      <c r="C1" s="40"/>
      <c r="D1" s="1" t="s">
        <v>47</v>
      </c>
      <c r="E1" s="43" t="s">
        <v>50</v>
      </c>
      <c r="F1" s="43" t="s">
        <v>51</v>
      </c>
    </row>
    <row r="2" spans="1:6" ht="16.5">
      <c r="A2" s="37"/>
      <c r="B2" s="41"/>
      <c r="C2" s="42"/>
      <c r="D2" s="2" t="s">
        <v>48</v>
      </c>
      <c r="E2" s="44"/>
      <c r="F2" s="44"/>
    </row>
    <row r="3" spans="1:6" ht="30.75">
      <c r="A3" s="38"/>
      <c r="B3" s="4" t="s">
        <v>52</v>
      </c>
      <c r="C3" s="5" t="s">
        <v>53</v>
      </c>
      <c r="D3" s="3" t="s">
        <v>49</v>
      </c>
      <c r="E3" s="45"/>
      <c r="F3" s="45"/>
    </row>
    <row r="4" spans="1:6" ht="12.75">
      <c r="A4" t="str">
        <f>Index!A9</f>
        <v>United States</v>
      </c>
      <c r="B4">
        <v>2.49</v>
      </c>
      <c r="C4" s="12">
        <v>2.49</v>
      </c>
      <c r="D4">
        <v>1</v>
      </c>
      <c r="E4" s="11">
        <f>IF(ISNUMBER(C4),(C4/$C$4)-1,NA())</f>
        <v>0</v>
      </c>
      <c r="F4">
        <v>1</v>
      </c>
    </row>
    <row r="5" spans="1:6" ht="12.75">
      <c r="A5" t="str">
        <f>Index!A10</f>
        <v>Aruba</v>
      </c>
      <c r="B5">
        <v>2.34</v>
      </c>
      <c r="C5" s="12">
        <v>1.31</v>
      </c>
      <c r="D5">
        <v>1.79</v>
      </c>
      <c r="E5" s="11">
        <f aca="true" t="shared" si="0" ref="E5:E68">IF(ISNUMBER(C5),(C5/$C$4)-1,NA())</f>
        <v>-0.4738955823293173</v>
      </c>
      <c r="F5">
        <v>0.94</v>
      </c>
    </row>
    <row r="6" spans="1:6" ht="12.75">
      <c r="A6" t="str">
        <f>Index!A11</f>
        <v>Argentina</v>
      </c>
      <c r="B6">
        <v>2.5</v>
      </c>
      <c r="C6" s="12">
        <v>0.78</v>
      </c>
      <c r="D6">
        <v>3.13</v>
      </c>
      <c r="E6" s="11">
        <f t="shared" si="0"/>
        <v>-0.6867469879518072</v>
      </c>
      <c r="F6">
        <v>1</v>
      </c>
    </row>
    <row r="7" spans="1:6" ht="12.75">
      <c r="A7" t="str">
        <f>Index!A12</f>
        <v>Australia</v>
      </c>
      <c r="B7">
        <v>3</v>
      </c>
      <c r="C7" s="12">
        <v>1.62</v>
      </c>
      <c r="D7">
        <v>1.86</v>
      </c>
      <c r="E7" s="11">
        <f t="shared" si="0"/>
        <v>-0.3493975903614458</v>
      </c>
      <c r="F7">
        <v>1.2</v>
      </c>
    </row>
    <row r="8" spans="1:5" ht="12.75">
      <c r="A8" t="str">
        <f>Index!A13</f>
        <v>Bulgaria</v>
      </c>
      <c r="C8" s="12"/>
      <c r="E8" s="11" t="e">
        <f t="shared" si="0"/>
        <v>#N/A</v>
      </c>
    </row>
    <row r="9" spans="1:6" ht="12.75">
      <c r="A9" t="str">
        <f>Index!A14</f>
        <v>Brazil</v>
      </c>
      <c r="B9">
        <v>3.6</v>
      </c>
      <c r="C9" s="12">
        <v>1.55</v>
      </c>
      <c r="D9">
        <v>2.34</v>
      </c>
      <c r="E9" s="11">
        <f t="shared" si="0"/>
        <v>-0.3775100401606426</v>
      </c>
      <c r="F9">
        <v>1.45</v>
      </c>
    </row>
    <row r="10" spans="1:6" ht="12.75">
      <c r="A10" t="str">
        <f>Index!A15</f>
        <v>Britain</v>
      </c>
      <c r="B10">
        <v>1.99</v>
      </c>
      <c r="C10" s="12">
        <v>2.88</v>
      </c>
      <c r="D10">
        <v>1.45</v>
      </c>
      <c r="E10" s="11">
        <f t="shared" si="0"/>
        <v>0.15662650602409633</v>
      </c>
      <c r="F10">
        <v>1.25</v>
      </c>
    </row>
    <row r="11" spans="1:6" ht="12.75">
      <c r="A11" t="str">
        <f>Index!A16</f>
        <v>Canada</v>
      </c>
      <c r="B11">
        <v>3.33</v>
      </c>
      <c r="C11" s="12">
        <v>2.12</v>
      </c>
      <c r="D11">
        <v>1.57</v>
      </c>
      <c r="E11" s="11">
        <f t="shared" si="0"/>
        <v>-0.14859437751004023</v>
      </c>
      <c r="F11">
        <v>1.34</v>
      </c>
    </row>
    <row r="12" spans="1:6" ht="12.75">
      <c r="A12" t="str">
        <f>Index!A17</f>
        <v>Columbia</v>
      </c>
      <c r="B12">
        <v>5700</v>
      </c>
      <c r="C12" s="12">
        <v>2.52</v>
      </c>
      <c r="D12">
        <v>2261</v>
      </c>
      <c r="E12" s="11">
        <f t="shared" si="0"/>
        <v>0.012048192771084265</v>
      </c>
      <c r="F12">
        <v>2289</v>
      </c>
    </row>
    <row r="13" spans="1:6" ht="12.75">
      <c r="A13" t="str">
        <f>Index!A18</f>
        <v>Costa Rica</v>
      </c>
      <c r="B13">
        <v>875</v>
      </c>
      <c r="C13" s="12">
        <v>2.49</v>
      </c>
      <c r="D13">
        <v>351</v>
      </c>
      <c r="E13" s="11">
        <f t="shared" si="0"/>
        <v>0</v>
      </c>
      <c r="F13">
        <v>351</v>
      </c>
    </row>
    <row r="14" spans="1:6" ht="12.75">
      <c r="A14" t="str">
        <f>Index!A19</f>
        <v>Croatia</v>
      </c>
      <c r="B14">
        <v>14.9</v>
      </c>
      <c r="C14" s="12">
        <v>1.8</v>
      </c>
      <c r="D14">
        <v>8.29</v>
      </c>
      <c r="E14" s="11">
        <f t="shared" si="0"/>
        <v>-0.27710843373493976</v>
      </c>
      <c r="F14">
        <v>5.98</v>
      </c>
    </row>
    <row r="15" spans="1:6" ht="12.75">
      <c r="A15" t="str">
        <f>Index!A20</f>
        <v>Chile</v>
      </c>
      <c r="B15">
        <v>1400</v>
      </c>
      <c r="C15" s="12">
        <v>2.16</v>
      </c>
      <c r="D15">
        <v>655</v>
      </c>
      <c r="E15" s="11">
        <f t="shared" si="0"/>
        <v>-0.1325301204819277</v>
      </c>
      <c r="F15">
        <v>562</v>
      </c>
    </row>
    <row r="16" spans="1:6" ht="12.75">
      <c r="A16" t="str">
        <f>Index!A21</f>
        <v>China</v>
      </c>
      <c r="B16">
        <v>10.5</v>
      </c>
      <c r="C16" s="12">
        <v>1.27</v>
      </c>
      <c r="D16">
        <v>8.28</v>
      </c>
      <c r="E16" s="11">
        <f t="shared" si="0"/>
        <v>-0.4899598393574297</v>
      </c>
      <c r="F16">
        <v>4.22</v>
      </c>
    </row>
    <row r="17" spans="1:6" ht="12.75">
      <c r="A17" t="str">
        <f>Index!A22</f>
        <v>Czech Rep.</v>
      </c>
      <c r="B17">
        <v>56.28</v>
      </c>
      <c r="C17" s="12">
        <v>1.66</v>
      </c>
      <c r="D17">
        <v>34</v>
      </c>
      <c r="E17" s="11">
        <f t="shared" si="0"/>
        <v>-0.33333333333333337</v>
      </c>
      <c r="F17">
        <v>22.6</v>
      </c>
    </row>
    <row r="18" spans="1:6" ht="12.75">
      <c r="A18" t="str">
        <f>Index!A23</f>
        <v>Denmark</v>
      </c>
      <c r="B18">
        <v>24.75</v>
      </c>
      <c r="C18" s="12">
        <v>2.96</v>
      </c>
      <c r="D18">
        <v>8.38</v>
      </c>
      <c r="E18" s="11">
        <f t="shared" si="0"/>
        <v>0.1887550200803212</v>
      </c>
      <c r="F18">
        <v>9.94</v>
      </c>
    </row>
    <row r="19" spans="1:6" ht="12.75">
      <c r="A19" t="str">
        <f>Index!A24</f>
        <v>Dominican Rep</v>
      </c>
      <c r="B19">
        <v>50</v>
      </c>
      <c r="C19" s="12">
        <v>2.91</v>
      </c>
      <c r="D19">
        <v>17.2</v>
      </c>
      <c r="E19" s="11">
        <f t="shared" si="0"/>
        <v>0.1686746987951806</v>
      </c>
      <c r="F19">
        <v>20.1</v>
      </c>
    </row>
    <row r="20" spans="1:5" ht="12.75">
      <c r="A20" t="str">
        <f>Index!A25</f>
        <v>Egypt</v>
      </c>
      <c r="C20" s="12"/>
      <c r="E20" s="11" t="e">
        <f t="shared" si="0"/>
        <v>#N/A</v>
      </c>
    </row>
    <row r="21" spans="1:6" ht="12.75">
      <c r="A21" t="str">
        <f>Index!A26</f>
        <v>Estonia</v>
      </c>
      <c r="B21">
        <v>28.5</v>
      </c>
      <c r="C21" s="12">
        <v>1.62</v>
      </c>
      <c r="D21">
        <v>17.6</v>
      </c>
      <c r="E21" s="11">
        <f t="shared" si="0"/>
        <v>-0.3493975903614458</v>
      </c>
      <c r="F21">
        <v>11.4</v>
      </c>
    </row>
    <row r="22" spans="1:6" ht="12.75">
      <c r="A22" t="str">
        <f>Index!A27</f>
        <v>Euro area</v>
      </c>
      <c r="B22">
        <v>2.67</v>
      </c>
      <c r="C22" s="12">
        <v>2.37</v>
      </c>
      <c r="D22">
        <v>0.89</v>
      </c>
      <c r="E22" s="11">
        <f t="shared" si="0"/>
        <v>-0.048192771084337394</v>
      </c>
      <c r="F22">
        <v>0.93</v>
      </c>
    </row>
    <row r="23" spans="1:5" ht="12.75">
      <c r="A23" t="str">
        <f>Index!A28</f>
        <v>Fiji</v>
      </c>
      <c r="C23" s="12"/>
      <c r="E23" s="11" t="e">
        <f t="shared" si="0"/>
        <v>#N/A</v>
      </c>
    </row>
    <row r="24" spans="1:5" ht="12.75">
      <c r="A24" t="str">
        <f>Index!A29</f>
        <v>Georgia</v>
      </c>
      <c r="C24" s="12"/>
      <c r="E24" s="11" t="e">
        <f t="shared" si="0"/>
        <v>#N/A</v>
      </c>
    </row>
    <row r="25" spans="1:6" ht="12.75">
      <c r="A25" t="str">
        <f>Index!A30</f>
        <v>Guatemala</v>
      </c>
      <c r="B25">
        <v>16</v>
      </c>
      <c r="C25" s="12">
        <v>2.03</v>
      </c>
      <c r="D25">
        <v>7.9</v>
      </c>
      <c r="E25" s="11">
        <f t="shared" si="0"/>
        <v>-0.18473895582329336</v>
      </c>
      <c r="F25">
        <v>6.43</v>
      </c>
    </row>
    <row r="26" spans="1:5" ht="12.75">
      <c r="A26" t="str">
        <f>Index!A31</f>
        <v>Honduras</v>
      </c>
      <c r="C26" s="12"/>
      <c r="E26" s="11" t="e">
        <f t="shared" si="0"/>
        <v>#N/A</v>
      </c>
    </row>
    <row r="27" spans="1:6" ht="12.75">
      <c r="A27" t="str">
        <f>Index!A32</f>
        <v>Hong Kong</v>
      </c>
      <c r="B27">
        <v>11.2</v>
      </c>
      <c r="C27" s="12">
        <v>1.4</v>
      </c>
      <c r="D27">
        <v>7.8</v>
      </c>
      <c r="E27" s="11">
        <f t="shared" si="0"/>
        <v>-0.43775100401606437</v>
      </c>
      <c r="F27">
        <v>4.5</v>
      </c>
    </row>
    <row r="28" spans="1:6" ht="12.75">
      <c r="A28" t="str">
        <f>Index!A33</f>
        <v>Hungary</v>
      </c>
      <c r="B28">
        <v>459</v>
      </c>
      <c r="C28" s="12">
        <v>1.69</v>
      </c>
      <c r="D28">
        <v>272</v>
      </c>
      <c r="E28" s="11">
        <f t="shared" si="0"/>
        <v>-0.3212851405622491</v>
      </c>
      <c r="F28">
        <v>184</v>
      </c>
    </row>
    <row r="29" spans="1:6" ht="12.75">
      <c r="A29" t="str">
        <f>Index!A34</f>
        <v>Iceland</v>
      </c>
      <c r="B29">
        <v>399</v>
      </c>
      <c r="C29" s="12">
        <v>4.14</v>
      </c>
      <c r="D29">
        <v>96.3</v>
      </c>
      <c r="E29" s="11">
        <f t="shared" si="0"/>
        <v>0.6626506024096384</v>
      </c>
      <c r="F29">
        <v>160</v>
      </c>
    </row>
    <row r="30" spans="1:6" ht="12.75">
      <c r="A30" t="str">
        <f>Index!A35</f>
        <v>Indonesia</v>
      </c>
      <c r="B30">
        <v>16000</v>
      </c>
      <c r="C30" s="12">
        <v>1.71</v>
      </c>
      <c r="D30">
        <v>9430</v>
      </c>
      <c r="E30" s="11">
        <f t="shared" si="0"/>
        <v>-0.3132530120481929</v>
      </c>
      <c r="F30">
        <v>6426</v>
      </c>
    </row>
    <row r="31" spans="1:6" ht="12.75">
      <c r="A31" t="str">
        <f>Index!A36</f>
        <v>Jamaica</v>
      </c>
      <c r="B31">
        <v>120</v>
      </c>
      <c r="C31" s="12">
        <v>2.53</v>
      </c>
      <c r="D31">
        <v>47.4</v>
      </c>
      <c r="E31" s="11">
        <f t="shared" si="0"/>
        <v>0.016064257028112205</v>
      </c>
      <c r="F31">
        <v>48.2</v>
      </c>
    </row>
    <row r="32" spans="1:6" ht="12.75">
      <c r="A32" t="str">
        <f>Index!A37</f>
        <v>Japan</v>
      </c>
      <c r="B32">
        <v>262</v>
      </c>
      <c r="C32" s="12">
        <v>2.01</v>
      </c>
      <c r="D32">
        <v>130</v>
      </c>
      <c r="E32" s="11">
        <f t="shared" si="0"/>
        <v>-0.19277108433734957</v>
      </c>
      <c r="F32">
        <v>105</v>
      </c>
    </row>
    <row r="33" spans="1:6" ht="12.75">
      <c r="A33" t="str">
        <f>Index!A38</f>
        <v>Jordan</v>
      </c>
      <c r="B33">
        <v>5.04</v>
      </c>
      <c r="C33" s="12">
        <v>1.33</v>
      </c>
      <c r="D33">
        <v>3.8</v>
      </c>
      <c r="E33" s="11">
        <f t="shared" si="0"/>
        <v>-0.46586345381526106</v>
      </c>
      <c r="F33">
        <v>2.02</v>
      </c>
    </row>
    <row r="34" spans="1:5" ht="12.75">
      <c r="A34" t="str">
        <f>Index!A39</f>
        <v>Latvia</v>
      </c>
      <c r="C34" s="12"/>
      <c r="E34" s="11" t="e">
        <f t="shared" si="0"/>
        <v>#N/A</v>
      </c>
    </row>
    <row r="35" spans="1:5" ht="12.75">
      <c r="A35" t="str">
        <f>Index!A40</f>
        <v>Lebanon</v>
      </c>
      <c r="C35" s="12"/>
      <c r="E35" s="11" t="e">
        <f t="shared" si="0"/>
        <v>#N/A</v>
      </c>
    </row>
    <row r="36" spans="1:5" ht="12.75">
      <c r="A36" t="str">
        <f>Index!A41</f>
        <v>Lithuania</v>
      </c>
      <c r="C36" s="12"/>
      <c r="E36" s="11" t="e">
        <f t="shared" si="0"/>
        <v>#N/A</v>
      </c>
    </row>
    <row r="37" spans="1:6" ht="12.75">
      <c r="A37" t="str">
        <f>Index!A42</f>
        <v>Macau</v>
      </c>
      <c r="B37">
        <v>11.2</v>
      </c>
      <c r="C37" s="12">
        <v>1.39</v>
      </c>
      <c r="D37">
        <v>8.03</v>
      </c>
      <c r="E37" s="11">
        <f t="shared" si="0"/>
        <v>-0.4417670682730924</v>
      </c>
      <c r="F37">
        <v>4.5</v>
      </c>
    </row>
    <row r="38" spans="1:5" ht="12.75">
      <c r="A38" t="str">
        <f>Index!A43</f>
        <v>Macedonia</v>
      </c>
      <c r="C38" s="12"/>
      <c r="E38" s="11" t="e">
        <f t="shared" si="0"/>
        <v>#N/A</v>
      </c>
    </row>
    <row r="39" spans="1:5" ht="12.75">
      <c r="A39" t="str">
        <f>Index!A44</f>
        <v>Malaysia</v>
      </c>
      <c r="C39" s="12"/>
      <c r="E39" s="11" t="e">
        <f t="shared" si="0"/>
        <v>#N/A</v>
      </c>
    </row>
    <row r="40" spans="1:6" ht="12.75">
      <c r="A40" t="str">
        <f>Index!A45</f>
        <v>Mexico</v>
      </c>
      <c r="B40">
        <v>21.9</v>
      </c>
      <c r="C40" s="12">
        <v>2.37</v>
      </c>
      <c r="D40">
        <v>9.28</v>
      </c>
      <c r="E40" s="11">
        <f t="shared" si="0"/>
        <v>-0.048192771084337394</v>
      </c>
      <c r="F40">
        <v>8.8</v>
      </c>
    </row>
    <row r="41" spans="1:5" ht="12.75">
      <c r="A41" t="str">
        <f>Index!A46</f>
        <v>Moldava</v>
      </c>
      <c r="C41" s="12"/>
      <c r="E41" s="11" t="e">
        <f t="shared" si="0"/>
        <v>#N/A</v>
      </c>
    </row>
    <row r="42" spans="1:6" ht="12.75">
      <c r="A42" t="str">
        <f>Index!A47</f>
        <v>Morocco</v>
      </c>
      <c r="B42">
        <v>23</v>
      </c>
      <c r="C42" s="12">
        <v>1.99</v>
      </c>
      <c r="D42">
        <v>11.53</v>
      </c>
      <c r="E42" s="11">
        <f t="shared" si="0"/>
        <v>-0.20080321285140568</v>
      </c>
      <c r="F42">
        <v>9.24</v>
      </c>
    </row>
    <row r="43" spans="1:6" ht="12.75">
      <c r="A43" t="str">
        <f>Index!A48</f>
        <v>New Zealand</v>
      </c>
      <c r="B43">
        <v>2.95</v>
      </c>
      <c r="C43" s="12">
        <v>1.77</v>
      </c>
      <c r="D43">
        <v>2.24</v>
      </c>
      <c r="E43" s="11">
        <f t="shared" si="0"/>
        <v>-0.28915662650602414</v>
      </c>
      <c r="F43">
        <v>1.59</v>
      </c>
    </row>
    <row r="44" spans="1:5" ht="12.75">
      <c r="A44" t="str">
        <f>Index!A49</f>
        <v>Nicaragua</v>
      </c>
      <c r="C44" s="12"/>
      <c r="E44" s="11" t="e">
        <f t="shared" si="0"/>
        <v>#N/A</v>
      </c>
    </row>
    <row r="45" spans="1:6" ht="12.75">
      <c r="A45" t="str">
        <f>Index!A50</f>
        <v>Norway</v>
      </c>
      <c r="B45">
        <v>35</v>
      </c>
      <c r="C45" s="12">
        <v>4.09</v>
      </c>
      <c r="D45">
        <v>8.56</v>
      </c>
      <c r="E45" s="11">
        <f t="shared" si="0"/>
        <v>0.6425702811244978</v>
      </c>
      <c r="F45">
        <v>14.1</v>
      </c>
    </row>
    <row r="46" spans="1:5" ht="12.75">
      <c r="A46" t="str">
        <f>Index!A51</f>
        <v>Pakistan</v>
      </c>
      <c r="C46" s="12"/>
      <c r="E46" s="11" t="e">
        <f t="shared" si="0"/>
        <v>#N/A</v>
      </c>
    </row>
    <row r="47" spans="1:5" ht="12.75">
      <c r="A47" t="str">
        <f>Index!A52</f>
        <v>Paraguay</v>
      </c>
      <c r="C47" s="12"/>
      <c r="E47" s="11" t="e">
        <f t="shared" si="0"/>
        <v>#N/A</v>
      </c>
    </row>
    <row r="48" spans="1:6" ht="12.75">
      <c r="A48" t="str">
        <f>Index!A53</f>
        <v>Peru</v>
      </c>
      <c r="B48">
        <v>8.5</v>
      </c>
      <c r="C48" s="12">
        <v>2.48</v>
      </c>
      <c r="D48">
        <v>3.43</v>
      </c>
      <c r="E48" s="11">
        <f t="shared" si="0"/>
        <v>-0.004016064257028162</v>
      </c>
      <c r="F48">
        <v>3.41</v>
      </c>
    </row>
    <row r="49" spans="1:6" ht="12.75">
      <c r="A49" t="str">
        <f>Index!A54</f>
        <v>Phillipines</v>
      </c>
      <c r="B49">
        <v>65</v>
      </c>
      <c r="C49" s="12">
        <v>1.28</v>
      </c>
      <c r="D49">
        <v>51</v>
      </c>
      <c r="E49" s="11">
        <f t="shared" si="0"/>
        <v>-0.48594377510040165</v>
      </c>
      <c r="F49">
        <v>26.1</v>
      </c>
    </row>
    <row r="50" spans="1:6" ht="12.75">
      <c r="A50" t="str">
        <f>Index!A55</f>
        <v>Poland</v>
      </c>
      <c r="B50">
        <v>5.9</v>
      </c>
      <c r="C50" s="12">
        <v>1.46</v>
      </c>
      <c r="D50">
        <v>4.04</v>
      </c>
      <c r="E50" s="11">
        <f t="shared" si="0"/>
        <v>-0.4136546184738956</v>
      </c>
      <c r="F50">
        <v>2.37</v>
      </c>
    </row>
    <row r="51" spans="1:6" ht="12.75">
      <c r="A51" t="str">
        <f>Index!A56</f>
        <v>Qatar</v>
      </c>
      <c r="B51">
        <v>9</v>
      </c>
      <c r="C51" s="12">
        <v>2.47</v>
      </c>
      <c r="D51">
        <v>3.64</v>
      </c>
      <c r="E51" s="11">
        <f t="shared" si="0"/>
        <v>-0.008032128514056214</v>
      </c>
      <c r="F51">
        <v>3.61</v>
      </c>
    </row>
    <row r="52" spans="1:6" ht="12.75">
      <c r="A52" t="str">
        <f>Index!A57</f>
        <v>Russia</v>
      </c>
      <c r="B52">
        <v>39</v>
      </c>
      <c r="C52" s="12">
        <v>1.25</v>
      </c>
      <c r="D52">
        <v>31.2</v>
      </c>
      <c r="E52" s="11">
        <f t="shared" si="0"/>
        <v>-0.49799196787148603</v>
      </c>
      <c r="F52">
        <v>15.7</v>
      </c>
    </row>
    <row r="53" spans="1:6" ht="12.75">
      <c r="A53" t="str">
        <f>Index!A58</f>
        <v>Saudi Arabia</v>
      </c>
      <c r="B53">
        <v>9</v>
      </c>
      <c r="C53" s="12">
        <v>2.4</v>
      </c>
      <c r="D53">
        <v>3.75</v>
      </c>
      <c r="E53" s="11">
        <f t="shared" si="0"/>
        <v>-0.03614457831325313</v>
      </c>
      <c r="F53">
        <v>3.61</v>
      </c>
    </row>
    <row r="54" spans="1:5" ht="12.75">
      <c r="A54" t="str">
        <f>Index!A59</f>
        <v>Serbia</v>
      </c>
      <c r="C54" s="12"/>
      <c r="E54" s="11" t="e">
        <f t="shared" si="0"/>
        <v>#N/A</v>
      </c>
    </row>
    <row r="55" spans="1:6" ht="12.75">
      <c r="A55" t="str">
        <f>Index!A60</f>
        <v>Singapore</v>
      </c>
      <c r="B55">
        <v>3.3</v>
      </c>
      <c r="C55" s="12">
        <v>1.81</v>
      </c>
      <c r="D55">
        <v>1.82</v>
      </c>
      <c r="E55" s="11">
        <f t="shared" si="0"/>
        <v>-0.2730923694779117</v>
      </c>
      <c r="F55">
        <v>1.33</v>
      </c>
    </row>
    <row r="56" spans="1:6" ht="12.75">
      <c r="A56" t="str">
        <f>Index!A61</f>
        <v>Slovakia</v>
      </c>
      <c r="B56">
        <v>63</v>
      </c>
      <c r="C56" s="12">
        <v>1.35</v>
      </c>
      <c r="D56">
        <v>46.8</v>
      </c>
      <c r="E56" s="11">
        <f t="shared" si="0"/>
        <v>-0.45783132530120485</v>
      </c>
      <c r="F56">
        <v>25.3</v>
      </c>
    </row>
    <row r="57" spans="1:6" ht="12.75">
      <c r="A57" t="str">
        <f>Index!A62</f>
        <v>Slovenia</v>
      </c>
      <c r="B57">
        <v>430</v>
      </c>
      <c r="C57" s="12">
        <v>1.7</v>
      </c>
      <c r="D57">
        <v>253</v>
      </c>
      <c r="E57" s="11">
        <f t="shared" si="0"/>
        <v>-0.31726907630522094</v>
      </c>
      <c r="F57">
        <v>173</v>
      </c>
    </row>
    <row r="58" spans="1:6" ht="12.75">
      <c r="A58" t="str">
        <f>Index!A63</f>
        <v>South Africa</v>
      </c>
      <c r="B58">
        <v>9.7</v>
      </c>
      <c r="C58" s="12">
        <v>0.87</v>
      </c>
      <c r="D58">
        <v>10.9</v>
      </c>
      <c r="E58" s="11">
        <f t="shared" si="0"/>
        <v>-0.6506024096385543</v>
      </c>
      <c r="F58">
        <v>3.9</v>
      </c>
    </row>
    <row r="59" spans="1:6" ht="12.75">
      <c r="A59" t="str">
        <f>Index!A64</f>
        <v>South Korea</v>
      </c>
      <c r="B59">
        <v>3100</v>
      </c>
      <c r="C59" s="12">
        <v>2.36</v>
      </c>
      <c r="D59">
        <v>1304</v>
      </c>
      <c r="E59" s="11">
        <f t="shared" si="0"/>
        <v>-0.052208835341365556</v>
      </c>
      <c r="F59">
        <v>1245</v>
      </c>
    </row>
    <row r="60" spans="1:5" ht="12.75">
      <c r="A60" t="str">
        <f>Index!A65</f>
        <v>Sri Lanka</v>
      </c>
      <c r="C60" s="12"/>
      <c r="E60" s="11" t="e">
        <f t="shared" si="0"/>
        <v>#N/A</v>
      </c>
    </row>
    <row r="61" spans="1:6" ht="12.75">
      <c r="A61" t="str">
        <f>Index!A66</f>
        <v>Sweden</v>
      </c>
      <c r="B61">
        <v>26</v>
      </c>
      <c r="C61" s="12">
        <v>2.52</v>
      </c>
      <c r="D61">
        <v>10.4</v>
      </c>
      <c r="E61" s="11">
        <f t="shared" si="0"/>
        <v>0.012048192771084265</v>
      </c>
      <c r="F61">
        <v>10.3</v>
      </c>
    </row>
    <row r="62" spans="1:6" ht="12.75">
      <c r="A62" t="str">
        <f>Index!A67</f>
        <v>Switzerland</v>
      </c>
      <c r="B62">
        <v>6.3</v>
      </c>
      <c r="C62" s="12">
        <v>3.81</v>
      </c>
      <c r="D62">
        <v>1.66</v>
      </c>
      <c r="E62" s="11">
        <f t="shared" si="0"/>
        <v>0.5301204819277108</v>
      </c>
      <c r="F62">
        <v>2.53</v>
      </c>
    </row>
    <row r="63" spans="1:6" ht="12.75">
      <c r="A63" t="str">
        <f>Index!A68</f>
        <v>Taiwan</v>
      </c>
      <c r="B63">
        <v>70</v>
      </c>
      <c r="C63" s="12">
        <v>2.01</v>
      </c>
      <c r="D63">
        <v>34.8</v>
      </c>
      <c r="E63" s="11">
        <f t="shared" si="0"/>
        <v>-0.19277108433734957</v>
      </c>
      <c r="F63">
        <v>28.1</v>
      </c>
    </row>
    <row r="64" spans="1:6" ht="12.75">
      <c r="A64" t="str">
        <f>Index!A69</f>
        <v>Thailand</v>
      </c>
      <c r="B64">
        <v>55</v>
      </c>
      <c r="C64" s="12">
        <v>1.27</v>
      </c>
      <c r="D64">
        <v>43.3</v>
      </c>
      <c r="E64" s="11">
        <f t="shared" si="0"/>
        <v>-0.4899598393574297</v>
      </c>
      <c r="F64">
        <v>22.1</v>
      </c>
    </row>
    <row r="65" spans="1:6" ht="12.75">
      <c r="A65" t="str">
        <f>Index!A70</f>
        <v>Turkey</v>
      </c>
      <c r="B65">
        <v>4000000</v>
      </c>
      <c r="C65" s="12">
        <v>3.06</v>
      </c>
      <c r="D65">
        <v>1606426</v>
      </c>
      <c r="E65" s="11">
        <f t="shared" si="0"/>
        <v>0.22891566265060237</v>
      </c>
      <c r="F65">
        <v>1324500</v>
      </c>
    </row>
    <row r="66" spans="1:6" ht="12.75">
      <c r="A66" t="str">
        <f>Index!A71</f>
        <v>Ukraine</v>
      </c>
      <c r="B66">
        <v>8.79</v>
      </c>
      <c r="C66" s="12">
        <v>1.65</v>
      </c>
      <c r="D66">
        <v>5.33</v>
      </c>
      <c r="E66" s="11">
        <f t="shared" si="0"/>
        <v>-0.33734939759036153</v>
      </c>
      <c r="F66">
        <v>3.53</v>
      </c>
    </row>
    <row r="67" spans="1:6" ht="12.75">
      <c r="A67" t="str">
        <f>Index!A72</f>
        <v>UAE</v>
      </c>
      <c r="B67">
        <v>9</v>
      </c>
      <c r="C67" s="12">
        <v>2.45</v>
      </c>
      <c r="D67">
        <v>3.67</v>
      </c>
      <c r="E67" s="11">
        <f t="shared" si="0"/>
        <v>-0.016064257028112428</v>
      </c>
      <c r="F67">
        <v>3.61</v>
      </c>
    </row>
    <row r="68" spans="1:6" ht="12.75">
      <c r="A68" t="str">
        <f>Index!A73</f>
        <v>Uruguay</v>
      </c>
      <c r="B68">
        <v>28</v>
      </c>
      <c r="C68" s="12">
        <v>1.66</v>
      </c>
      <c r="D68">
        <v>16.8</v>
      </c>
      <c r="E68" s="11">
        <f t="shared" si="0"/>
        <v>-0.33333333333333337</v>
      </c>
      <c r="F68">
        <v>11.2</v>
      </c>
    </row>
    <row r="69" spans="1:6" ht="12.75">
      <c r="A69" t="str">
        <f>Index!A74</f>
        <v>Venezuela</v>
      </c>
      <c r="B69">
        <v>2500</v>
      </c>
      <c r="C69" s="12">
        <v>2.92</v>
      </c>
      <c r="D69">
        <v>857</v>
      </c>
      <c r="E69" s="11">
        <f aca="true" t="shared" si="1" ref="E69:E95">IF(ISNUMBER(C69),(C69/$C$4)-1,NA())</f>
        <v>0.17269076305220876</v>
      </c>
      <c r="F69">
        <v>1004</v>
      </c>
    </row>
    <row r="70" spans="1:5" ht="12.75">
      <c r="A70">
        <f>Index!A75</f>
        <v>0</v>
      </c>
      <c r="C70" s="12"/>
      <c r="E70" s="11" t="e">
        <f t="shared" si="1"/>
        <v>#N/A</v>
      </c>
    </row>
    <row r="71" spans="1:5" ht="12.75">
      <c r="A71">
        <f>Index!A76</f>
        <v>0</v>
      </c>
      <c r="C71" s="12"/>
      <c r="E71" s="11" t="e">
        <f t="shared" si="1"/>
        <v>#N/A</v>
      </c>
    </row>
    <row r="72" spans="1:5" ht="12.75">
      <c r="A72">
        <f>Index!A77</f>
        <v>0</v>
      </c>
      <c r="C72" s="12"/>
      <c r="E72" s="11" t="e">
        <f t="shared" si="1"/>
        <v>#N/A</v>
      </c>
    </row>
    <row r="73" spans="1:5" ht="12.75">
      <c r="A73">
        <f>Index!A78</f>
        <v>0</v>
      </c>
      <c r="C73" s="12"/>
      <c r="E73" s="11" t="e">
        <f t="shared" si="1"/>
        <v>#N/A</v>
      </c>
    </row>
    <row r="74" spans="1:5" ht="12.75">
      <c r="A74">
        <f>Index!A79</f>
        <v>0</v>
      </c>
      <c r="C74" s="12"/>
      <c r="E74" s="11" t="e">
        <f t="shared" si="1"/>
        <v>#N/A</v>
      </c>
    </row>
    <row r="75" spans="1:5" ht="12.75">
      <c r="A75">
        <f>Index!A80</f>
        <v>0</v>
      </c>
      <c r="C75" s="12"/>
      <c r="E75" s="11" t="e">
        <f t="shared" si="1"/>
        <v>#N/A</v>
      </c>
    </row>
    <row r="76" spans="1:5" ht="12.75">
      <c r="A76">
        <f>Index!A81</f>
        <v>0</v>
      </c>
      <c r="C76" s="12"/>
      <c r="E76" s="11" t="e">
        <f t="shared" si="1"/>
        <v>#N/A</v>
      </c>
    </row>
    <row r="77" spans="1:5" ht="12.75">
      <c r="A77">
        <f>Index!A82</f>
        <v>0</v>
      </c>
      <c r="C77" s="12"/>
      <c r="E77" s="11" t="e">
        <f t="shared" si="1"/>
        <v>#N/A</v>
      </c>
    </row>
    <row r="78" spans="1:5" ht="12.75">
      <c r="A78">
        <f>Index!A83</f>
        <v>0</v>
      </c>
      <c r="C78" s="12"/>
      <c r="E78" s="11" t="e">
        <f t="shared" si="1"/>
        <v>#N/A</v>
      </c>
    </row>
    <row r="79" spans="1:5" ht="12.75">
      <c r="A79">
        <f>Index!A84</f>
        <v>0</v>
      </c>
      <c r="C79" s="12"/>
      <c r="E79" s="11" t="e">
        <f t="shared" si="1"/>
        <v>#N/A</v>
      </c>
    </row>
    <row r="80" spans="1:5" ht="12.75">
      <c r="A80">
        <f>Index!A85</f>
        <v>0</v>
      </c>
      <c r="C80" s="12"/>
      <c r="E80" s="11" t="e">
        <f t="shared" si="1"/>
        <v>#N/A</v>
      </c>
    </row>
    <row r="81" spans="1:5" ht="12.75">
      <c r="A81">
        <f>Index!A86</f>
        <v>0</v>
      </c>
      <c r="C81" s="12"/>
      <c r="E81" s="11" t="e">
        <f t="shared" si="1"/>
        <v>#N/A</v>
      </c>
    </row>
    <row r="82" spans="1:5" ht="12.75">
      <c r="A82">
        <f>Index!A87</f>
        <v>0</v>
      </c>
      <c r="C82" s="12"/>
      <c r="E82" s="11" t="e">
        <f t="shared" si="1"/>
        <v>#N/A</v>
      </c>
    </row>
    <row r="83" spans="1:5" ht="12.75">
      <c r="A83">
        <f>Index!A88</f>
        <v>0</v>
      </c>
      <c r="C83" s="12"/>
      <c r="E83" s="11" t="e">
        <f t="shared" si="1"/>
        <v>#N/A</v>
      </c>
    </row>
    <row r="84" spans="1:5" ht="12.75">
      <c r="A84">
        <f>Index!A89</f>
        <v>0</v>
      </c>
      <c r="C84" s="12"/>
      <c r="E84" s="11" t="e">
        <f t="shared" si="1"/>
        <v>#N/A</v>
      </c>
    </row>
    <row r="85" spans="1:5" ht="12.75">
      <c r="A85">
        <f>Index!A90</f>
        <v>0</v>
      </c>
      <c r="C85" s="12"/>
      <c r="E85" s="11" t="e">
        <f t="shared" si="1"/>
        <v>#N/A</v>
      </c>
    </row>
    <row r="86" spans="1:5" ht="12.75">
      <c r="A86">
        <f>Index!A91</f>
        <v>0</v>
      </c>
      <c r="C86" s="12"/>
      <c r="E86" s="11" t="e">
        <f t="shared" si="1"/>
        <v>#N/A</v>
      </c>
    </row>
    <row r="87" spans="1:5" ht="12.75">
      <c r="A87">
        <f>Index!A92</f>
        <v>0</v>
      </c>
      <c r="C87" s="12"/>
      <c r="E87" s="11" t="e">
        <f t="shared" si="1"/>
        <v>#N/A</v>
      </c>
    </row>
    <row r="88" spans="1:5" ht="12.75">
      <c r="A88">
        <f>Index!A93</f>
        <v>0</v>
      </c>
      <c r="C88" s="12"/>
      <c r="E88" s="11" t="e">
        <f t="shared" si="1"/>
        <v>#N/A</v>
      </c>
    </row>
    <row r="89" spans="1:5" ht="12.75">
      <c r="A89">
        <f>Index!A94</f>
        <v>0</v>
      </c>
      <c r="C89" s="12"/>
      <c r="E89" s="11" t="e">
        <f t="shared" si="1"/>
        <v>#N/A</v>
      </c>
    </row>
    <row r="90" spans="1:5" ht="12.75">
      <c r="A90">
        <f>Index!A95</f>
        <v>0</v>
      </c>
      <c r="C90" s="12"/>
      <c r="E90" s="11" t="e">
        <f t="shared" si="1"/>
        <v>#N/A</v>
      </c>
    </row>
    <row r="91" spans="1:5" ht="12.75">
      <c r="A91">
        <f>Index!A96</f>
        <v>0</v>
      </c>
      <c r="C91" s="12"/>
      <c r="E91" s="11" t="e">
        <f t="shared" si="1"/>
        <v>#N/A</v>
      </c>
    </row>
    <row r="92" spans="1:5" ht="12.75">
      <c r="A92">
        <f>Index!A97</f>
        <v>0</v>
      </c>
      <c r="C92" s="12"/>
      <c r="E92" s="11" t="e">
        <f t="shared" si="1"/>
        <v>#N/A</v>
      </c>
    </row>
    <row r="93" spans="1:5" ht="12.75">
      <c r="A93">
        <f>Index!A98</f>
        <v>0</v>
      </c>
      <c r="C93" s="12"/>
      <c r="E93" s="11" t="e">
        <f t="shared" si="1"/>
        <v>#N/A</v>
      </c>
    </row>
    <row r="94" spans="1:5" ht="12.75">
      <c r="A94">
        <f>Index!A99</f>
        <v>0</v>
      </c>
      <c r="C94" s="12"/>
      <c r="E94" s="11" t="e">
        <f t="shared" si="1"/>
        <v>#N/A</v>
      </c>
    </row>
    <row r="95" spans="1:5" ht="12.75">
      <c r="A95">
        <f>Index!A100</f>
        <v>0</v>
      </c>
      <c r="C95" s="12"/>
      <c r="E95" s="11" t="e">
        <f t="shared" si="1"/>
        <v>#N/A</v>
      </c>
    </row>
    <row r="96" ht="12.75">
      <c r="A96" t="str">
        <f>Index!A101</f>
        <v>How to read this table:</v>
      </c>
    </row>
    <row r="97" ht="12.75">
      <c r="A97" t="str">
        <f>Index!A102</f>
        <v>In this case, the goods is the Big Mac. For example, if a BigMac costs €2.75 in the countries that use Euro and costs $2.65 in US, then the PPP exchange rate would be 2.75/2.65 = 1.0377.</v>
      </c>
    </row>
    <row r="98" ht="12.75">
      <c r="A98" t="str">
        <f>Index!A103</f>
        <v>If the actual exchange rate is lower, then the BigMac theory says that you should expect the value of the Euro to go up until it reaches the PPP exchange rate. If the actual exchange rate is higher, then the BigMac theory says that you should expect the value of the Euro to go down until it reaches the PPP exchange rate.</v>
      </c>
    </row>
    <row r="100" ht="12.75">
      <c r="A100" t="str">
        <f>Index!A105</f>
        <v>The Over/Under valuation against the dollar is calculated as:</v>
      </c>
    </row>
  </sheetData>
  <mergeCells count="4">
    <mergeCell ref="A1:A3"/>
    <mergeCell ref="B1:C2"/>
    <mergeCell ref="E1:E3"/>
    <mergeCell ref="F1:F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name</cp:lastModifiedBy>
  <dcterms:created xsi:type="dcterms:W3CDTF">1996-10-14T23:33:28Z</dcterms:created>
  <dcterms:modified xsi:type="dcterms:W3CDTF">2006-06-14T02:35:03Z</dcterms:modified>
  <cp:category/>
  <cp:version/>
  <cp:contentType/>
  <cp:contentStatus/>
</cp:coreProperties>
</file>